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25" activeTab="1"/>
  </bookViews>
  <sheets>
    <sheet name="PAIF Versión Ayuntamiento" sheetId="1" r:id="rId1"/>
    <sheet name="PAIF Ayunt. Ingresos Gastos" sheetId="2" r:id="rId2"/>
    <sheet name="Diferencia facturacion" sheetId="3" state="hidden" r:id="rId3"/>
    <sheet name="Personal" sheetId="4" state="hidden" r:id="rId4"/>
    <sheet name="Fras. Antiguedad" sheetId="5" r:id="rId5"/>
  </sheets>
  <definedNames>
    <definedName name="_xlnm.Print_Area" localSheetId="1">'PAIF Ayunt. Ingresos Gastos'!$B$1:$G$50</definedName>
    <definedName name="_xlnm.Print_Area" localSheetId="0">'PAIF Versión Ayuntamiento'!$B$1:$G$51</definedName>
    <definedName name="EMP">'PAIF Versión Ayuntamiento'!$C$1</definedName>
    <definedName name="GASTOS_CAPITULO_1">'PAIF Ayunt. Ingresos Gastos'!$L$32</definedName>
    <definedName name="GASTOS_CAPITULO_2">'PAIF Ayunt. Ingresos Gastos'!$L$52</definedName>
    <definedName name="GASTOS_CAPITULO_3">'PAIF Ayunt. Ingresos Gastos'!$L$57</definedName>
    <definedName name="GASTOS_CAPITULO_6">'PAIF Ayunt. Ingresos Gastos'!$L$63</definedName>
    <definedName name="GASTOS_CAPITULO_8">'PAIF Ayunt. Ingresos Gastos'!$L$69</definedName>
    <definedName name="GASTOS_CAPITULO_9">'PAIF Ayunt. Ingresos Gastos'!$L$75</definedName>
    <definedName name="INGRESOS_CAPITULO_3">'PAIF Ayunt. Ingresos Gastos'!$N$15</definedName>
    <definedName name="INGRESOS_CAPITULO_4">'PAIF Ayunt. Ingresos Gastos'!$N$45</definedName>
    <definedName name="INGRESOS_CAPITULO_5">'PAIF Ayunt. Ingresos Gastos'!$N$71</definedName>
    <definedName name="INGRESOS_CAPITULO_6">'PAIF Ayunt. Ingresos Gastos'!$N$76</definedName>
    <definedName name="INGRESOS_CAPITULO_7">'PAIF Ayunt. Ingresos Gastos'!$N$80</definedName>
    <definedName name="INGRESOS_CAPITULO_8">'PAIF Ayunt. Ingresos Gastos'!$N$86</definedName>
    <definedName name="INGRESOS_CAPITULO_9">'PAIF Ayunt. Ingresos Gastos'!$N$91</definedName>
    <definedName name="PPTO">'PAIF Versión Ayuntamiento'!$C$2</definedName>
    <definedName name="_xlnm.Print_Titles" localSheetId="1">'PAIF Ayunt. Ingresos Gastos'!$1:$3</definedName>
    <definedName name="_xlnm.Print_Titles" localSheetId="0">'PAIF Versión Ayuntamiento'!$1:$6</definedName>
  </definedNames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D34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DEPOSITO ABOGADOS BURJATEC
</t>
        </r>
      </text>
    </comment>
    <comment ref="D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Resultado perdidas y ganancias
</t>
        </r>
      </text>
    </comment>
    <comment ref="D21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Variacion de inmobilizado
</t>
        </r>
      </text>
    </comment>
  </commentList>
</comments>
</file>

<file path=xl/comments2.xml><?xml version="1.0" encoding="utf-8"?>
<comments xmlns="http://schemas.openxmlformats.org/spreadsheetml/2006/main">
  <authors>
    <author>Adela</author>
  </authors>
  <commentList>
    <comment ref="D36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Nuevo INMOVILIZADO</t>
        </r>
      </text>
    </comment>
    <comment ref="G21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Apotacion capital + perdidas piscina+ paking
</t>
        </r>
      </text>
    </comment>
    <comment ref="G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incluidos Ingresos de Formación</t>
        </r>
      </text>
    </comment>
    <comment ref="G14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Sad privado + dependencia+copago
</t>
        </r>
      </text>
    </comment>
    <comment ref="D13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aprovisionamientos+otros gastos explotacion+amortizaciones</t>
        </r>
      </text>
    </comment>
  </commentList>
</comments>
</file>

<file path=xl/sharedStrings.xml><?xml version="1.0" encoding="utf-8"?>
<sst xmlns="http://schemas.openxmlformats.org/spreadsheetml/2006/main" count="199" uniqueCount="165">
  <si>
    <t>A) ESTADO DE INVERSIONES REALES</t>
  </si>
  <si>
    <t>IMPORTE</t>
  </si>
  <si>
    <t>B) ESTADO DE FINANCIACION</t>
  </si>
  <si>
    <t xml:space="preserve">1.- Recursos procedentes de las operaciones. </t>
  </si>
  <si>
    <t xml:space="preserve"> </t>
  </si>
  <si>
    <t>2.- Adquisiciones de Activos no Corrientes</t>
  </si>
  <si>
    <t>2.- Aportaciones de los accionistas</t>
  </si>
  <si>
    <t>a).- Inmovilizaciones intangibles</t>
  </si>
  <si>
    <t>a) Para ampliación de capital</t>
  </si>
  <si>
    <t>1. Desarrollo</t>
  </si>
  <si>
    <t xml:space="preserve"> a1) Del Ayuntamiento</t>
  </si>
  <si>
    <t>2. Concesiones</t>
  </si>
  <si>
    <t>3. Patentes, licencias, marcas</t>
  </si>
  <si>
    <t>b) Para compensar pérdidas</t>
  </si>
  <si>
    <t>4. Fondo de comercio</t>
  </si>
  <si>
    <t xml:space="preserve"> b1) Del Ayuntamiento</t>
  </si>
  <si>
    <t>5. Aplicaciones informáticas</t>
  </si>
  <si>
    <t>6. Otro inmovilizado intangible</t>
  </si>
  <si>
    <t>3.- Subvenciones de capital</t>
  </si>
  <si>
    <t>b).- Inmovilizaciones materiales</t>
  </si>
  <si>
    <t>a) Del Ayuntamiento</t>
  </si>
  <si>
    <t>1.Terrenos y construcciones</t>
  </si>
  <si>
    <t>b) Otras subvenciones</t>
  </si>
  <si>
    <t>2.Instalaciones técnicas y otro inmovilizado material</t>
  </si>
  <si>
    <t>3.Inmovilizado en curso y anticipos</t>
  </si>
  <si>
    <t>4.- Deudas a largo plazo</t>
  </si>
  <si>
    <t>1 Obligaciones y otros valores negociables</t>
  </si>
  <si>
    <t>c).- Inversiones inmobiliarias</t>
  </si>
  <si>
    <t>2 Deudas con Entidades de crédito</t>
  </si>
  <si>
    <t xml:space="preserve">1.Terrenos </t>
  </si>
  <si>
    <t>3 Acreedores por arrendamiento financiero</t>
  </si>
  <si>
    <t>2.Construcciones</t>
  </si>
  <si>
    <t>5 Otros pasivos financieros</t>
  </si>
  <si>
    <t xml:space="preserve">d ) Inversiones financieras a largo plazo </t>
  </si>
  <si>
    <t>1.Instrumentos de patrimonio</t>
  </si>
  <si>
    <t>5.- Enajenación de inmovilizado</t>
  </si>
  <si>
    <t>2.Créditos a terceros</t>
  </si>
  <si>
    <t>3.Valores representativos de deuda</t>
  </si>
  <si>
    <t>a) Inmovilizaciones intangibles</t>
  </si>
  <si>
    <t>4.Derivados</t>
  </si>
  <si>
    <t>b) Inmovilizaciones materiales</t>
  </si>
  <si>
    <t>5.Otros activos financieros</t>
  </si>
  <si>
    <t>c) Inversiones inmobiliarias</t>
  </si>
  <si>
    <t>d) Inversiones financieras</t>
  </si>
  <si>
    <t>3.- Adquisición de acciones propias</t>
  </si>
  <si>
    <t>4.- Reducciones de capital</t>
  </si>
  <si>
    <t>6.- Enajenación de acciones propias</t>
  </si>
  <si>
    <t>5.- Dividendos</t>
  </si>
  <si>
    <t>6.- Canc.o traspaso a corto deuda largo plazo</t>
  </si>
  <si>
    <t xml:space="preserve">7.- Cancelación anticipada o trasp. a corto de </t>
  </si>
  <si>
    <t>1.Obligaciones y otros valores negociables</t>
  </si>
  <si>
    <t xml:space="preserve"> Inversiones Financieras</t>
  </si>
  <si>
    <t>2. Deudas con Entidades de crédito</t>
  </si>
  <si>
    <t>3. Acreedores por arrendamiento financiero</t>
  </si>
  <si>
    <t>4. Derivados</t>
  </si>
  <si>
    <t>5. Otros pasivos financieros</t>
  </si>
  <si>
    <t>7.- Provisiones a largo plazo</t>
  </si>
  <si>
    <t xml:space="preserve">TOTAL INVERSION  </t>
  </si>
  <si>
    <t>TOTAL FINANCIACION</t>
  </si>
  <si>
    <t>Exceso de financiación sobre inversión.......</t>
  </si>
  <si>
    <t>Exceso de inversión sobre financiación.....</t>
  </si>
  <si>
    <t>(Aumento Capital Circulante)</t>
  </si>
  <si>
    <t>( Disminución del Capital Circulante)</t>
  </si>
  <si>
    <t>ESTADO DE GASTOS</t>
  </si>
  <si>
    <t>ESTADO DE INGRESOS</t>
  </si>
  <si>
    <t>GASTOS DE PERSONAL</t>
  </si>
  <si>
    <t>GASTOS BIENES CTES Y SERVICIOS</t>
  </si>
  <si>
    <t>GASTOS FINANCIEROS</t>
  </si>
  <si>
    <t>TRANSFERENCIAS CORRIENTES</t>
  </si>
  <si>
    <t>INGRESOS PATRIMONIALES</t>
  </si>
  <si>
    <t>INVERSIONES REALES</t>
  </si>
  <si>
    <t>ENAJENACION DE INVERSIONES REALES</t>
  </si>
  <si>
    <t>TRANSFERENCIAS DE CAPITAL</t>
  </si>
  <si>
    <t>ACTIVOS FINANCIEROS</t>
  </si>
  <si>
    <t>PASIVOS FINANCIEROS</t>
  </si>
  <si>
    <t xml:space="preserve">TOTAL  GASTOS   </t>
  </si>
  <si>
    <t xml:space="preserve">TOTAL  INGRESOS   </t>
  </si>
  <si>
    <t>Cash Flow:</t>
  </si>
  <si>
    <t>+/- El resultado de la cuenta de pérdidas y ganancias</t>
  </si>
  <si>
    <t>+ Provisiones de amortización</t>
  </si>
  <si>
    <t xml:space="preserve">- Traspaso a resultados de subvenciones de capital o ingresos </t>
  </si>
  <si>
    <t>a distribuir entre varios ejercicios.</t>
  </si>
  <si>
    <t>Si da positivo: Recursos procentes de las operaciones</t>
  </si>
  <si>
    <t>Si da negativo: Recursos aplicados en las operaciones</t>
  </si>
  <si>
    <t>Recursos</t>
  </si>
  <si>
    <r>
      <t>1.- Recursos aplicados en las operaciones</t>
    </r>
    <r>
      <rPr>
        <b/>
        <sz val="12"/>
        <rFont val="Calibri"/>
        <family val="2"/>
      </rPr>
      <t xml:space="preserve"> </t>
    </r>
  </si>
  <si>
    <t>Control</t>
  </si>
  <si>
    <t>Sueldos y salarios</t>
  </si>
  <si>
    <t>Cargas sociales</t>
  </si>
  <si>
    <t>Del Ayuntamiento. Subvención de explotación.</t>
  </si>
  <si>
    <t>Ingresos procedentes del Ayuntamiento.</t>
  </si>
  <si>
    <t>Ingresos procedentes de terceros.</t>
  </si>
  <si>
    <t>Otros intereses e ingresos asimilados.</t>
  </si>
  <si>
    <t>Del Ayuntamiento. Subvención de capital.</t>
  </si>
  <si>
    <t>Del Ayuntamiento. Aportación para compensación de pérdidas.</t>
  </si>
  <si>
    <t>Deudas con entidades de crédito.</t>
  </si>
  <si>
    <t>Traspaso a corto plazo de deudas con entidades de crédito.</t>
  </si>
  <si>
    <t>Gastos de Investigación y Desallorro.</t>
  </si>
  <si>
    <t>Aplicaciones informáticas.</t>
  </si>
  <si>
    <t>Terrenos y construcciones.</t>
  </si>
  <si>
    <t>Instalaciones técnicas y otro inmovilizado material.</t>
  </si>
  <si>
    <t>TASAS, PRECIOS PÚBLICOS Y OTROS INGRESOS</t>
  </si>
  <si>
    <t>TOTAL</t>
  </si>
  <si>
    <t>Intereses devengados de terceros</t>
  </si>
  <si>
    <t>Intereses devengados de deudas con el Ajuntament</t>
  </si>
  <si>
    <t>Deudas con el Ajuntament</t>
  </si>
  <si>
    <t>Limpieza</t>
  </si>
  <si>
    <t>Jardinería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</si>
  <si>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</si>
  <si>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</si>
  <si>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</si>
  <si>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</si>
  <si>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</si>
  <si>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</si>
  <si>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</si>
  <si>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</si>
  <si>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</si>
  <si>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</si>
  <si>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</si>
  <si>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</si>
  <si>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</si>
  <si>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 2012</t>
  </si>
  <si>
    <t>S/ PAIF</t>
  </si>
  <si>
    <t>Diferencia</t>
  </si>
  <si>
    <t>*</t>
  </si>
  <si>
    <t>Durante los meses de septiembre a diciembre de 2012, se certificará el importe mensual, junto a la diferencia acumulada de meses anteriores (por no encontrarse el Presupuesto Municipal aprobado)</t>
  </si>
  <si>
    <t>De  tal manera, que al final del ejercicio se haya certificado el importe consignado en Presupuesto Municipal aprobado en sesión de agosto de 2012.</t>
  </si>
  <si>
    <t>Seguridad social</t>
  </si>
  <si>
    <t>Otros</t>
  </si>
  <si>
    <t>Número de empleados DIRECTOS</t>
  </si>
  <si>
    <t>Número de empleados INDIRECTOS</t>
  </si>
  <si>
    <t>Total número de empleados por servicio</t>
  </si>
  <si>
    <t>Ventas</t>
  </si>
  <si>
    <t>4 Deudas con empresas del grupo y asociadas</t>
  </si>
  <si>
    <t>+ Provisiones de acciones</t>
  </si>
  <si>
    <t>De terceros. Subvención de explotación.</t>
  </si>
  <si>
    <t>Otros Pasivos financieros</t>
  </si>
  <si>
    <t>Ingresos procedentes del IMCJB</t>
  </si>
  <si>
    <t>Deterioro del valor de los activos financieros</t>
  </si>
  <si>
    <t>Ingresos procedentes de piscina cubierta.</t>
  </si>
  <si>
    <t>Ingresos procedentes de parking.</t>
  </si>
  <si>
    <t>Ingresos procedentes de SAD.</t>
  </si>
  <si>
    <t>Ingresos procedentes de podología.</t>
  </si>
  <si>
    <t>Desiversion IF L/LP</t>
  </si>
  <si>
    <t>miles de euros</t>
  </si>
  <si>
    <t>(En miles de euros)</t>
  </si>
  <si>
    <t>Antigüedad (fecha recepción de facturas)</t>
  </si>
  <si>
    <t>Ejercicios Anteriores</t>
  </si>
  <si>
    <t>Obligaciones reconocidas pendientes de pago clasificadas por antigüedad</t>
  </si>
  <si>
    <t>1er. trimestre</t>
  </si>
  <si>
    <t>2do. trimestre</t>
  </si>
  <si>
    <t>3er. trimestre</t>
  </si>
  <si>
    <t>4to. trimestre</t>
  </si>
  <si>
    <t>Capítulo 2</t>
  </si>
  <si>
    <t>Capítulo 6</t>
  </si>
  <si>
    <t>Otra deuda comercial</t>
  </si>
  <si>
    <t>Otros activos financieros</t>
  </si>
  <si>
    <t>¡¡OJO PONER LA CIFRA EN MILES DE EUROS!!</t>
  </si>
  <si>
    <t>Prevision a Cierre</t>
  </si>
  <si>
    <t>Prevision a cierre</t>
  </si>
  <si>
    <t>Año 2019</t>
  </si>
  <si>
    <t>Año 2020</t>
  </si>
  <si>
    <t>Año: 2022</t>
  </si>
  <si>
    <t>Ejercicio: 2023</t>
  </si>
  <si>
    <t>ESTADO DE INGRESOS Y GASTOS 2024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</si>
</sst>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#,##0.00_ ;\-#,##0.00\ "/>
    <numFmt numFmtId="168" formatCode="_-* #,##0\ _P_t_s_-;\-* #,##0\ _P_t_s_-;_-* &quot;-&quot;\ _P_t_s_-;_-@_-"/>
    <numFmt numFmtId="169" formatCode="_-* #,##0.00\ _P_t_s_-;\-* #,##0.00\ _P_t_s_-;_-* &quot;-&quot;\ _P_t_s_-;_-@_-"/>
    <numFmt numFmtId="170" formatCode="0.0%"/>
    <numFmt numFmtId="171" formatCode="_-* #,##0.00\ _P_t_s_-;\-* #,##0.00\ _P_t_s_-;_-* &quot;-&quot;??\ 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.00\ &quot;Pts&quot;_-;\-* #,##0.00\ &quot;Pts&quot;_-;_-* &quot;-&quot;??\ &quot;Pts&quot;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000"/>
    <numFmt numFmtId="187" formatCode="0.0"/>
    <numFmt numFmtId="188" formatCode="0.000"/>
    <numFmt numFmtId="189" formatCode="0.00000"/>
    <numFmt numFmtId="190" formatCode="#,##0.0"/>
    <numFmt numFmtId="191" formatCode="#,##0.000"/>
    <numFmt numFmtId="192" formatCode="#,##0.0000"/>
    <numFmt numFmtId="193" formatCode="_-* #,##0.0\ _P_t_s_-;\-* #,##0.0\ _P_t_s_-;_-* &quot;-&quot;\ _P_t_s_-;_-@_-"/>
    <numFmt numFmtId="194" formatCode="_-* #,##0.000\ _P_t_s_-;\-* #,##0.000\ _P_t_s_-;_-* &quot;-&quot;\ _P_t_s_-;_-@_-"/>
    <numFmt numFmtId="195" formatCode="_-* #,##0.0000\ _P_t_s_-;\-* #,##0.0000\ _P_t_s_-;_-* &quot;-&quot;\ _P_t_s_-;_-@_-"/>
    <numFmt numFmtId="196" formatCode="_-* #,##0.00000\ _P_t_s_-;\-* #,##0.00000\ _P_t_s_-;_-* &quot;-&quot;\ _P_t_s_-;_-@_-"/>
    <numFmt numFmtId="197" formatCode="_-* #,##0.000000\ _P_t_s_-;\-* #,##0.000000\ _P_t_s_-;_-* &quot;-&quot;\ _P_t_s_-;_-@_-"/>
    <numFmt numFmtId="198" formatCode="0.000000000"/>
    <numFmt numFmtId="199" formatCode="0.0000000000"/>
    <numFmt numFmtId="200" formatCode="0.00000000000"/>
    <numFmt numFmtId="201" formatCode="0.00000000"/>
    <numFmt numFmtId="202" formatCode="0.0000000"/>
    <numFmt numFmtId="203" formatCode="0.000000"/>
    <numFmt numFmtId="204" formatCode="#,##0_ ;\-#,##0\ "/>
    <numFmt numFmtId="205" formatCode="#,##0.00_ ;[Red]\-#,##0.00\ "/>
    <numFmt numFmtId="206" formatCode="0.00_ ;[Red]\-0.00\ "/>
    <numFmt numFmtId="207" formatCode="_-* #,##0.000\ _€_-;\-* #,##0.000\ _€_-;_-* &quot;-&quot;??\ _€_-;_-@_-"/>
    <numFmt numFmtId="208" formatCode="_-* #,##0.0000\ _€_-;\-* #,##0.0000\ _€_-;_-* &quot;-&quot;??\ _€_-;_-@_-"/>
    <numFmt numFmtId="209" formatCode="_-* #,##0.0\ _€_-;\-* #,##0.0\ _€_-;_-* &quot;-&quot;\ _€_-;_-@_-"/>
    <numFmt numFmtId="210" formatCode="_-* #,##0.00\ _€_-;\-* #,##0.00\ _€_-;_-* &quot;-&quot;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69">
    <font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.5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.5"/>
      <color rgb="FF000000"/>
      <name val="Verdana"/>
      <family val="2"/>
    </font>
    <font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8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7"/>
      <color rgb="FFFF0000"/>
      <name val="Verdana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/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</borders>
  <cellStyleXfs count="65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79">
    <xf numFmtId="3" fontId="0" fillId="0" borderId="0" xfId="0" applyAlignment="1">
      <alignment/>
    </xf>
    <xf numFmtId="0" fontId="3" fillId="0" borderId="0" xfId="55" applyFont="1">
      <alignment/>
      <protection/>
    </xf>
    <xf numFmtId="0" fontId="6" fillId="0" borderId="0" xfId="55" applyFont="1" applyAlignment="1">
      <alignment horizontal="right" vertical="center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0" fontId="3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11" fillId="0" borderId="0" xfId="53" applyFont="1" applyAlignment="1">
      <alignment horizontal="centerContinuous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13" fillId="0" borderId="0" xfId="53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3" fillId="0" borderId="10" xfId="53" applyFont="1" applyBorder="1">
      <alignment/>
      <protection/>
    </xf>
    <xf numFmtId="4" fontId="3" fillId="0" borderId="0" xfId="53" applyNumberFormat="1" applyFont="1">
      <alignment/>
      <protection/>
    </xf>
    <xf numFmtId="0" fontId="3" fillId="0" borderId="0" xfId="53" applyFont="1" applyAlignment="1">
      <alignment horizontal="left" indent="1"/>
      <protection/>
    </xf>
    <xf numFmtId="0" fontId="3" fillId="0" borderId="0" xfId="53" applyFont="1" applyBorder="1" applyAlignment="1">
      <alignment horizontal="left" indent="1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 applyAlignment="1">
      <alignment horizontal="left" vertical="center"/>
      <protection/>
    </xf>
    <xf numFmtId="0" fontId="6" fillId="0" borderId="0" xfId="53" applyFont="1" applyAlignment="1">
      <alignment/>
      <protection/>
    </xf>
    <xf numFmtId="0" fontId="15" fillId="0" borderId="0" xfId="55" applyFont="1">
      <alignment/>
      <protection/>
    </xf>
    <xf numFmtId="4" fontId="15" fillId="0" borderId="0" xfId="55" applyNumberFormat="1" applyFont="1">
      <alignment/>
      <protection/>
    </xf>
    <xf numFmtId="0" fontId="7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4" fontId="6" fillId="0" borderId="11" xfId="55" applyNumberFormat="1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6" fillId="0" borderId="13" xfId="55" applyFont="1" applyBorder="1">
      <alignment/>
      <protection/>
    </xf>
    <xf numFmtId="0" fontId="3" fillId="0" borderId="12" xfId="55" applyFont="1" applyBorder="1">
      <alignment/>
      <protection/>
    </xf>
    <xf numFmtId="4" fontId="6" fillId="0" borderId="13" xfId="55" applyNumberFormat="1" applyFont="1" applyBorder="1">
      <alignment/>
      <protection/>
    </xf>
    <xf numFmtId="4" fontId="7" fillId="0" borderId="14" xfId="53" applyNumberFormat="1" applyFont="1" applyBorder="1">
      <alignment/>
      <protection/>
    </xf>
    <xf numFmtId="0" fontId="3" fillId="0" borderId="11" xfId="53" applyFont="1" applyBorder="1">
      <alignment/>
      <protection/>
    </xf>
    <xf numFmtId="4" fontId="7" fillId="0" borderId="11" xfId="53" applyNumberFormat="1" applyFont="1" applyBorder="1">
      <alignment/>
      <protection/>
    </xf>
    <xf numFmtId="4" fontId="3" fillId="0" borderId="11" xfId="53" applyNumberFormat="1" applyFont="1" applyBorder="1">
      <alignment/>
      <protection/>
    </xf>
    <xf numFmtId="0" fontId="3" fillId="0" borderId="15" xfId="53" applyFont="1" applyBorder="1">
      <alignment/>
      <protection/>
    </xf>
    <xf numFmtId="0" fontId="13" fillId="0" borderId="16" xfId="53" applyFont="1" applyBorder="1" applyAlignment="1">
      <alignment horizontal="left" indent="1"/>
      <protection/>
    </xf>
    <xf numFmtId="0" fontId="3" fillId="0" borderId="17" xfId="53" applyFont="1" applyBorder="1" applyAlignment="1">
      <alignment horizontal="left" indent="1"/>
      <protection/>
    </xf>
    <xf numFmtId="0" fontId="13" fillId="0" borderId="12" xfId="53" applyFont="1" applyBorder="1" applyAlignment="1">
      <alignment horizontal="left" indent="1"/>
      <protection/>
    </xf>
    <xf numFmtId="0" fontId="3" fillId="0" borderId="13" xfId="53" applyFont="1" applyBorder="1" applyAlignment="1">
      <alignment horizontal="left" indent="1"/>
      <protection/>
    </xf>
    <xf numFmtId="0" fontId="3" fillId="0" borderId="12" xfId="53" applyFont="1" applyBorder="1" applyAlignment="1">
      <alignment horizontal="left" indent="1"/>
      <protection/>
    </xf>
    <xf numFmtId="0" fontId="6" fillId="0" borderId="12" xfId="53" applyFont="1" applyBorder="1" applyAlignment="1">
      <alignment horizontal="left" indent="1"/>
      <protection/>
    </xf>
    <xf numFmtId="0" fontId="3" fillId="0" borderId="18" xfId="53" applyFont="1" applyBorder="1" applyAlignment="1">
      <alignment horizontal="left" indent="1"/>
      <protection/>
    </xf>
    <xf numFmtId="0" fontId="3" fillId="0" borderId="19" xfId="53" applyFont="1" applyBorder="1" applyAlignment="1">
      <alignment horizontal="left" indent="1"/>
      <protection/>
    </xf>
    <xf numFmtId="0" fontId="6" fillId="0" borderId="13" xfId="53" applyFont="1" applyBorder="1" applyAlignment="1">
      <alignment horizontal="left" indent="1"/>
      <protection/>
    </xf>
    <xf numFmtId="0" fontId="3" fillId="0" borderId="12" xfId="53" applyFont="1" applyBorder="1">
      <alignment/>
      <protection/>
    </xf>
    <xf numFmtId="0" fontId="6" fillId="0" borderId="13" xfId="53" applyFont="1" applyBorder="1" applyAlignment="1">
      <alignment horizontal="right"/>
      <protection/>
    </xf>
    <xf numFmtId="0" fontId="3" fillId="0" borderId="13" xfId="53" applyFont="1" applyBorder="1" applyAlignment="1">
      <alignment horizontal="center"/>
      <protection/>
    </xf>
    <xf numFmtId="0" fontId="3" fillId="0" borderId="20" xfId="53" applyFont="1" applyBorder="1">
      <alignment/>
      <protection/>
    </xf>
    <xf numFmtId="0" fontId="3" fillId="0" borderId="21" xfId="53" applyFont="1" applyBorder="1">
      <alignment/>
      <protection/>
    </xf>
    <xf numFmtId="0" fontId="3" fillId="0" borderId="17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20" xfId="53" applyFont="1" applyBorder="1" applyAlignment="1">
      <alignment horizontal="left" indent="1"/>
      <protection/>
    </xf>
    <xf numFmtId="0" fontId="3" fillId="0" borderId="16" xfId="53" applyFont="1" applyBorder="1">
      <alignment/>
      <protection/>
    </xf>
    <xf numFmtId="0" fontId="6" fillId="0" borderId="22" xfId="53" applyFont="1" applyBorder="1">
      <alignment/>
      <protection/>
    </xf>
    <xf numFmtId="0" fontId="3" fillId="0" borderId="22" xfId="53" applyFont="1" applyBorder="1">
      <alignment/>
      <protection/>
    </xf>
    <xf numFmtId="0" fontId="3" fillId="0" borderId="22" xfId="53" applyFont="1" applyBorder="1" applyAlignment="1">
      <alignment horizontal="left" indent="1"/>
      <protection/>
    </xf>
    <xf numFmtId="49" fontId="14" fillId="0" borderId="0" xfId="53" applyNumberFormat="1" applyFont="1" applyBorder="1">
      <alignment/>
      <protection/>
    </xf>
    <xf numFmtId="4" fontId="3" fillId="0" borderId="13" xfId="53" applyNumberFormat="1" applyFont="1" applyBorder="1">
      <alignment/>
      <protection/>
    </xf>
    <xf numFmtId="0" fontId="14" fillId="0" borderId="0" xfId="53" applyFont="1" applyBorder="1">
      <alignment/>
      <protection/>
    </xf>
    <xf numFmtId="0" fontId="3" fillId="0" borderId="23" xfId="53" applyFont="1" applyBorder="1">
      <alignment/>
      <protection/>
    </xf>
    <xf numFmtId="0" fontId="3" fillId="0" borderId="23" xfId="53" applyFont="1" applyBorder="1" applyAlignment="1">
      <alignment horizontal="left" indent="1"/>
      <protection/>
    </xf>
    <xf numFmtId="0" fontId="7" fillId="0" borderId="24" xfId="53" applyFont="1" applyBorder="1">
      <alignment/>
      <protection/>
    </xf>
    <xf numFmtId="0" fontId="3" fillId="0" borderId="25" xfId="53" applyFont="1" applyBorder="1">
      <alignment/>
      <protection/>
    </xf>
    <xf numFmtId="0" fontId="3" fillId="0" borderId="25" xfId="53" applyFont="1" applyBorder="1" applyAlignment="1">
      <alignment horizontal="left" indent="1"/>
      <protection/>
    </xf>
    <xf numFmtId="4" fontId="7" fillId="0" borderId="26" xfId="53" applyNumberFormat="1" applyFont="1" applyBorder="1">
      <alignment/>
      <protection/>
    </xf>
    <xf numFmtId="0" fontId="6" fillId="0" borderId="24" xfId="55" applyFont="1" applyBorder="1" applyAlignment="1">
      <alignment vertical="center"/>
      <protection/>
    </xf>
    <xf numFmtId="0" fontId="6" fillId="0" borderId="25" xfId="55" applyFont="1" applyBorder="1" applyAlignment="1">
      <alignment horizontal="right" vertical="center"/>
      <protection/>
    </xf>
    <xf numFmtId="4" fontId="6" fillId="0" borderId="27" xfId="55" applyNumberFormat="1" applyFont="1" applyBorder="1" applyAlignment="1">
      <alignment vertical="center"/>
      <protection/>
    </xf>
    <xf numFmtId="0" fontId="6" fillId="0" borderId="25" xfId="55" applyFont="1" applyBorder="1" applyAlignment="1">
      <alignment vertical="center"/>
      <protection/>
    </xf>
    <xf numFmtId="4" fontId="6" fillId="0" borderId="26" xfId="55" applyNumberFormat="1" applyFont="1" applyBorder="1" applyAlignment="1">
      <alignment vertical="center"/>
      <protection/>
    </xf>
    <xf numFmtId="4" fontId="3" fillId="0" borderId="0" xfId="55" applyNumberFormat="1" applyFont="1" applyAlignment="1">
      <alignment vertical="center"/>
      <protection/>
    </xf>
    <xf numFmtId="4" fontId="3" fillId="0" borderId="11" xfId="55" applyNumberFormat="1" applyFont="1" applyBorder="1">
      <alignment/>
      <protection/>
    </xf>
    <xf numFmtId="0" fontId="3" fillId="0" borderId="13" xfId="53" applyFont="1" applyBorder="1" applyAlignment="1">
      <alignment horizontal="left"/>
      <protection/>
    </xf>
    <xf numFmtId="0" fontId="3" fillId="0" borderId="0" xfId="55" applyFont="1" applyBorder="1" applyAlignment="1">
      <alignment wrapText="1"/>
      <protection/>
    </xf>
    <xf numFmtId="4" fontId="3" fillId="0" borderId="13" xfId="55" applyNumberFormat="1" applyFont="1" applyBorder="1">
      <alignment/>
      <protection/>
    </xf>
    <xf numFmtId="0" fontId="3" fillId="0" borderId="13" xfId="55" applyFont="1" applyBorder="1">
      <alignment/>
      <protection/>
    </xf>
    <xf numFmtId="0" fontId="7" fillId="0" borderId="13" xfId="55" applyFont="1" applyBorder="1">
      <alignment/>
      <protection/>
    </xf>
    <xf numFmtId="0" fontId="3" fillId="0" borderId="13" xfId="55" applyFont="1" applyBorder="1" applyAlignment="1">
      <alignment horizontal="left" wrapText="1"/>
      <protection/>
    </xf>
    <xf numFmtId="0" fontId="6" fillId="0" borderId="26" xfId="55" applyFont="1" applyBorder="1" applyAlignment="1">
      <alignment horizontal="right" vertical="center"/>
      <protection/>
    </xf>
    <xf numFmtId="0" fontId="6" fillId="0" borderId="14" xfId="55" applyFont="1" applyBorder="1">
      <alignment/>
      <protection/>
    </xf>
    <xf numFmtId="0" fontId="3" fillId="0" borderId="11" xfId="55" applyFont="1" applyBorder="1">
      <alignment/>
      <protection/>
    </xf>
    <xf numFmtId="4" fontId="7" fillId="0" borderId="11" xfId="53" applyNumberFormat="1" applyFont="1" applyFill="1" applyBorder="1">
      <alignment/>
      <protection/>
    </xf>
    <xf numFmtId="0" fontId="13" fillId="0" borderId="12" xfId="53" applyFont="1" applyFill="1" applyBorder="1" applyAlignment="1">
      <alignment horizontal="left" indent="1"/>
      <protection/>
    </xf>
    <xf numFmtId="0" fontId="3" fillId="0" borderId="13" xfId="53" applyFont="1" applyFill="1" applyBorder="1">
      <alignment/>
      <protection/>
    </xf>
    <xf numFmtId="4" fontId="3" fillId="0" borderId="11" xfId="53" applyNumberFormat="1" applyFont="1" applyFill="1" applyBorder="1">
      <alignment/>
      <protection/>
    </xf>
    <xf numFmtId="0" fontId="3" fillId="0" borderId="12" xfId="53" applyFont="1" applyFill="1" applyBorder="1" applyAlignment="1">
      <alignment horizontal="left" indent="1"/>
      <protection/>
    </xf>
    <xf numFmtId="4" fontId="3" fillId="0" borderId="28" xfId="53" applyNumberFormat="1" applyFont="1" applyFill="1" applyBorder="1">
      <alignment/>
      <protection/>
    </xf>
    <xf numFmtId="0" fontId="3" fillId="0" borderId="18" xfId="53" applyFont="1" applyFill="1" applyBorder="1" applyAlignment="1">
      <alignment horizontal="left" indent="1"/>
      <protection/>
    </xf>
    <xf numFmtId="0" fontId="3" fillId="0" borderId="19" xfId="53" applyFont="1" applyFill="1" applyBorder="1">
      <alignment/>
      <protection/>
    </xf>
    <xf numFmtId="0" fontId="13" fillId="0" borderId="13" xfId="53" applyFont="1" applyFill="1" applyBorder="1">
      <alignment/>
      <protection/>
    </xf>
    <xf numFmtId="3" fontId="3" fillId="0" borderId="0" xfId="0" applyFont="1" applyAlignment="1">
      <alignment/>
    </xf>
    <xf numFmtId="0" fontId="7" fillId="0" borderId="0" xfId="53" applyFont="1">
      <alignment/>
      <protection/>
    </xf>
    <xf numFmtId="4" fontId="7" fillId="0" borderId="14" xfId="53" applyNumberFormat="1" applyFont="1" applyBorder="1" applyProtection="1">
      <alignment/>
      <protection locked="0"/>
    </xf>
    <xf numFmtId="4" fontId="13" fillId="0" borderId="0" xfId="53" applyNumberFormat="1" applyFont="1">
      <alignment/>
      <protection/>
    </xf>
    <xf numFmtId="3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0" fillId="2" borderId="27" xfId="0" applyNumberFormat="1" applyFill="1" applyBorder="1" applyAlignment="1">
      <alignment/>
    </xf>
    <xf numFmtId="0" fontId="14" fillId="0" borderId="23" xfId="53" applyFont="1" applyBorder="1">
      <alignment/>
      <protection/>
    </xf>
    <xf numFmtId="0" fontId="6" fillId="0" borderId="0" xfId="53" applyFont="1" applyBorder="1">
      <alignment/>
      <protection/>
    </xf>
    <xf numFmtId="0" fontId="6" fillId="32" borderId="24" xfId="53" applyFont="1" applyFill="1" applyBorder="1" applyAlignment="1">
      <alignment horizontal="centerContinuous" vertical="center"/>
      <protection/>
    </xf>
    <xf numFmtId="0" fontId="6" fillId="32" borderId="25" xfId="53" applyFont="1" applyFill="1" applyBorder="1" applyAlignment="1">
      <alignment horizontal="centerContinuous" vertical="center"/>
      <protection/>
    </xf>
    <xf numFmtId="0" fontId="6" fillId="32" borderId="27" xfId="53" applyFont="1" applyFill="1" applyBorder="1" applyAlignment="1">
      <alignment horizontal="center" vertical="center"/>
      <protection/>
    </xf>
    <xf numFmtId="0" fontId="6" fillId="32" borderId="16" xfId="53" applyFont="1" applyFill="1" applyBorder="1" applyAlignment="1">
      <alignment horizontal="centerContinuous" vertical="center"/>
      <protection/>
    </xf>
    <xf numFmtId="0" fontId="6" fillId="32" borderId="22" xfId="53" applyFont="1" applyFill="1" applyBorder="1" applyAlignment="1">
      <alignment horizontal="centerContinuous" vertical="center"/>
      <protection/>
    </xf>
    <xf numFmtId="0" fontId="6" fillId="32" borderId="14" xfId="53" applyFont="1" applyFill="1" applyBorder="1" applyAlignment="1">
      <alignment horizontal="center" vertical="center"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6" fillId="32" borderId="24" xfId="55" applyFont="1" applyFill="1" applyBorder="1" applyAlignment="1">
      <alignment vertical="center"/>
      <protection/>
    </xf>
    <xf numFmtId="0" fontId="6" fillId="33" borderId="25" xfId="55" applyFont="1" applyFill="1" applyBorder="1" applyAlignment="1">
      <alignment horizontal="center" vertical="center"/>
      <protection/>
    </xf>
    <xf numFmtId="0" fontId="6" fillId="33" borderId="27" xfId="55" applyFont="1" applyFill="1" applyBorder="1" applyAlignment="1">
      <alignment horizontal="center" vertical="center"/>
      <protection/>
    </xf>
    <xf numFmtId="0" fontId="3" fillId="34" borderId="24" xfId="55" applyFont="1" applyFill="1" applyBorder="1" applyAlignment="1">
      <alignment vertical="center"/>
      <protection/>
    </xf>
    <xf numFmtId="3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66" fontId="7" fillId="35" borderId="29" xfId="0" applyNumberFormat="1" applyFont="1" applyFill="1" applyBorder="1" applyAlignment="1">
      <alignment horizontal="center" vertical="center"/>
    </xf>
    <xf numFmtId="166" fontId="7" fillId="35" borderId="30" xfId="0" applyNumberFormat="1" applyFont="1" applyFill="1" applyBorder="1" applyAlignment="1">
      <alignment horizontal="center" vertical="center" wrapText="1"/>
    </xf>
    <xf numFmtId="167" fontId="7" fillId="35" borderId="30" xfId="0" applyNumberFormat="1" applyFont="1" applyFill="1" applyBorder="1" applyAlignment="1">
      <alignment horizontal="center" vertical="center" wrapText="1"/>
    </xf>
    <xf numFmtId="167" fontId="7" fillId="35" borderId="31" xfId="0" applyNumberFormat="1" applyFont="1" applyFill="1" applyBorder="1" applyAlignment="1">
      <alignment horizontal="center" vertical="center" wrapText="1"/>
    </xf>
    <xf numFmtId="167" fontId="16" fillId="36" borderId="32" xfId="0" applyNumberFormat="1" applyFont="1" applyFill="1" applyBorder="1" applyAlignment="1">
      <alignment horizontal="center" vertical="center" wrapText="1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7" fillId="0" borderId="35" xfId="0" applyFont="1" applyBorder="1" applyAlignment="1">
      <alignment vertical="center"/>
    </xf>
    <xf numFmtId="44" fontId="3" fillId="0" borderId="33" xfId="49" applyFont="1" applyBorder="1" applyAlignment="1">
      <alignment vertical="center"/>
    </xf>
    <xf numFmtId="44" fontId="3" fillId="0" borderId="34" xfId="49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44" fontId="3" fillId="0" borderId="36" xfId="49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3" fontId="3" fillId="0" borderId="34" xfId="0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3" fontId="7" fillId="33" borderId="35" xfId="0" applyFont="1" applyFill="1" applyBorder="1" applyAlignment="1">
      <alignment vertical="center"/>
    </xf>
    <xf numFmtId="44" fontId="7" fillId="33" borderId="35" xfId="49" applyFont="1" applyFill="1" applyBorder="1" applyAlignment="1">
      <alignment vertical="center"/>
    </xf>
    <xf numFmtId="44" fontId="0" fillId="0" borderId="0" xfId="49" applyFont="1" applyAlignment="1">
      <alignment/>
    </xf>
    <xf numFmtId="4" fontId="3" fillId="0" borderId="21" xfId="53" applyNumberFormat="1" applyFont="1" applyBorder="1">
      <alignment/>
      <protection/>
    </xf>
    <xf numFmtId="43" fontId="3" fillId="0" borderId="0" xfId="47" applyFont="1" applyAlignment="1">
      <alignment/>
    </xf>
    <xf numFmtId="44" fontId="3" fillId="0" borderId="0" xfId="55" applyNumberFormat="1" applyFont="1">
      <alignment/>
      <protection/>
    </xf>
    <xf numFmtId="4" fontId="3" fillId="0" borderId="0" xfId="55" applyNumberFormat="1" applyFont="1" applyFill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>
      <alignment/>
      <protection/>
    </xf>
    <xf numFmtId="4" fontId="3" fillId="0" borderId="11" xfId="55" applyNumberFormat="1" applyFont="1" applyFill="1" applyBorder="1">
      <alignment/>
      <protection/>
    </xf>
    <xf numFmtId="4" fontId="3" fillId="0" borderId="13" xfId="53" applyNumberFormat="1" applyFont="1" applyFill="1" applyBorder="1">
      <alignment/>
      <protection/>
    </xf>
    <xf numFmtId="0" fontId="59" fillId="0" borderId="0" xfId="0" applyNumberFormat="1" applyFont="1" applyAlignment="1">
      <alignment horizontal="left"/>
    </xf>
    <xf numFmtId="0" fontId="60" fillId="0" borderId="0" xfId="0" applyNumberFormat="1" applyFont="1" applyAlignment="1">
      <alignment/>
    </xf>
    <xf numFmtId="0" fontId="61" fillId="37" borderId="15" xfId="0" applyNumberFormat="1" applyFont="1" applyFill="1" applyBorder="1" applyAlignment="1">
      <alignment horizontal="left" vertical="center" wrapText="1"/>
    </xf>
    <xf numFmtId="0" fontId="62" fillId="0" borderId="21" xfId="0" applyNumberFormat="1" applyFont="1" applyBorder="1" applyAlignment="1">
      <alignment horizontal="center" wrapText="1"/>
    </xf>
    <xf numFmtId="0" fontId="62" fillId="37" borderId="15" xfId="0" applyNumberFormat="1" applyFont="1" applyFill="1" applyBorder="1" applyAlignment="1">
      <alignment horizontal="left" vertical="center" wrapText="1"/>
    </xf>
    <xf numFmtId="43" fontId="63" fillId="38" borderId="21" xfId="0" applyNumberFormat="1" applyFont="1" applyFill="1" applyBorder="1" applyAlignment="1">
      <alignment/>
    </xf>
    <xf numFmtId="43" fontId="63" fillId="0" borderId="21" xfId="0" applyNumberFormat="1" applyFont="1" applyBorder="1" applyAlignment="1">
      <alignment/>
    </xf>
    <xf numFmtId="43" fontId="63" fillId="38" borderId="27" xfId="0" applyNumberFormat="1" applyFont="1" applyFill="1" applyBorder="1" applyAlignment="1">
      <alignment/>
    </xf>
    <xf numFmtId="0" fontId="64" fillId="39" borderId="0" xfId="0" applyNumberFormat="1" applyFont="1" applyFill="1" applyAlignment="1">
      <alignment/>
    </xf>
    <xf numFmtId="0" fontId="60" fillId="39" borderId="0" xfId="0" applyNumberFormat="1" applyFont="1" applyFill="1" applyAlignment="1">
      <alignment/>
    </xf>
    <xf numFmtId="0" fontId="65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0" fontId="4" fillId="0" borderId="0" xfId="54" applyFont="1" applyAlignment="1">
      <alignment horizontal="right" vertical="center"/>
      <protection/>
    </xf>
    <xf numFmtId="3" fontId="5" fillId="0" borderId="0" xfId="0" applyFont="1" applyAlignment="1">
      <alignment horizontal="right"/>
    </xf>
    <xf numFmtId="0" fontId="65" fillId="0" borderId="0" xfId="55" applyFont="1" applyAlignment="1">
      <alignment horizontal="right"/>
      <protection/>
    </xf>
    <xf numFmtId="0" fontId="66" fillId="0" borderId="0" xfId="55" applyFont="1" applyAlignment="1">
      <alignment horizontal="right"/>
      <protection/>
    </xf>
    <xf numFmtId="0" fontId="67" fillId="37" borderId="14" xfId="0" applyNumberFormat="1" applyFont="1" applyFill="1" applyBorder="1" applyAlignment="1">
      <alignment horizontal="right" vertical="center" wrapText="1"/>
    </xf>
    <xf numFmtId="0" fontId="67" fillId="37" borderId="15" xfId="0" applyNumberFormat="1" applyFont="1" applyFill="1" applyBorder="1" applyAlignment="1">
      <alignment horizontal="right" vertical="center" wrapText="1"/>
    </xf>
    <xf numFmtId="0" fontId="62" fillId="40" borderId="24" xfId="0" applyNumberFormat="1" applyFont="1" applyFill="1" applyBorder="1" applyAlignment="1">
      <alignment horizontal="center" vertical="center" wrapText="1"/>
    </xf>
    <xf numFmtId="0" fontId="62" fillId="40" borderId="25" xfId="0" applyNumberFormat="1" applyFont="1" applyFill="1" applyBorder="1" applyAlignment="1">
      <alignment horizontal="center" vertical="center" wrapText="1"/>
    </xf>
    <xf numFmtId="0" fontId="62" fillId="40" borderId="26" xfId="0" applyNumberFormat="1" applyFont="1" applyFill="1" applyBorder="1" applyAlignment="1">
      <alignment horizontal="center" vertical="center" wrapText="1"/>
    </xf>
    <xf numFmtId="0" fontId="62" fillId="40" borderId="14" xfId="0" applyNumberFormat="1" applyFont="1" applyFill="1" applyBorder="1" applyAlignment="1">
      <alignment horizontal="center" vertical="center" wrapText="1"/>
    </xf>
    <xf numFmtId="0" fontId="62" fillId="40" borderId="11" xfId="0" applyNumberFormat="1" applyFont="1" applyFill="1" applyBorder="1" applyAlignment="1">
      <alignment horizontal="center" vertical="center" wrapText="1"/>
    </xf>
    <xf numFmtId="0" fontId="62" fillId="40" borderId="15" xfId="0" applyNumberFormat="1" applyFont="1" applyFill="1" applyBorder="1" applyAlignment="1">
      <alignment horizontal="center" vertical="center" wrapText="1"/>
    </xf>
    <xf numFmtId="0" fontId="62" fillId="37" borderId="24" xfId="0" applyNumberFormat="1" applyFont="1" applyFill="1" applyBorder="1" applyAlignment="1">
      <alignment horizontal="center" vertical="center" wrapText="1"/>
    </xf>
    <xf numFmtId="0" fontId="62" fillId="37" borderId="25" xfId="0" applyNumberFormat="1" applyFont="1" applyFill="1" applyBorder="1" applyAlignment="1">
      <alignment horizontal="center" vertical="center" wrapText="1"/>
    </xf>
    <xf numFmtId="0" fontId="62" fillId="37" borderId="26" xfId="0" applyNumberFormat="1" applyFont="1" applyFill="1" applyBorder="1" applyAlignment="1">
      <alignment horizontal="center" vertical="center" wrapText="1"/>
    </xf>
    <xf numFmtId="0" fontId="62" fillId="37" borderId="14" xfId="0" applyNumberFormat="1" applyFont="1" applyFill="1" applyBorder="1" applyAlignment="1">
      <alignment horizontal="center" vertical="center" wrapText="1"/>
    </xf>
    <xf numFmtId="0" fontId="62" fillId="37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Mod. F1 - PROGR. DE ACTUACION" xfId="53"/>
    <cellStyle name="Normal_Mod. F2 y F3 - OBJETIVOS Y MEMO" xfId="54"/>
    <cellStyle name="Normal_Mod. F6 - PREVISION INGR.GAST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4"/>
  <sheetViews>
    <sheetView showGridLines="0" zoomScalePageLayoutView="0" workbookViewId="0" topLeftCell="B1">
      <selection activeCell="G16" sqref="G16"/>
    </sheetView>
  </sheetViews>
  <sheetFormatPr defaultColWidth="12" defaultRowHeight="12.75"/>
  <cols>
    <col min="1" max="1" width="12" style="12" customWidth="1"/>
    <col min="2" max="2" width="2.33203125" style="12" customWidth="1"/>
    <col min="3" max="3" width="57.5" style="12" customWidth="1"/>
    <col min="4" max="4" width="15.66015625" style="12" customWidth="1"/>
    <col min="5" max="5" width="2.33203125" style="23" customWidth="1"/>
    <col min="6" max="6" width="55.33203125" style="12" customWidth="1"/>
    <col min="7" max="7" width="18" style="12" customWidth="1"/>
    <col min="8" max="8" width="13.16015625" style="12" bestFit="1" customWidth="1"/>
    <col min="9" max="9" width="13" style="12" bestFit="1" customWidth="1"/>
    <col min="10" max="16384" width="12" style="12" customWidth="1"/>
  </cols>
  <sheetData>
    <row r="1" spans="2:3" ht="15.75">
      <c r="B1" s="25"/>
      <c r="C1" s="26"/>
    </row>
    <row r="2" spans="3:6" ht="15.75">
      <c r="C2" s="27">
        <v>2024</v>
      </c>
      <c r="F2" s="160" t="s">
        <v>158</v>
      </c>
    </row>
    <row r="3" spans="2:7" ht="18.75">
      <c r="B3" s="13"/>
      <c r="C3" s="161"/>
      <c r="D3" s="161"/>
      <c r="E3" s="161"/>
      <c r="F3" s="161"/>
      <c r="G3" s="161"/>
    </row>
    <row r="4" spans="2:7" ht="18.75">
      <c r="B4" s="13"/>
      <c r="C4" s="8"/>
      <c r="D4" s="13"/>
      <c r="F4" s="13"/>
      <c r="G4" s="13"/>
    </row>
    <row r="5" spans="2:7" ht="15.75">
      <c r="B5" s="14"/>
      <c r="C5" s="14"/>
      <c r="D5" s="15"/>
      <c r="F5" s="14"/>
      <c r="G5" s="16"/>
    </row>
    <row r="6" spans="2:7" s="17" customFormat="1" ht="34.5" customHeight="1">
      <c r="B6" s="108" t="s">
        <v>0</v>
      </c>
      <c r="C6" s="109"/>
      <c r="D6" s="110" t="s">
        <v>1</v>
      </c>
      <c r="E6" s="111"/>
      <c r="F6" s="112" t="s">
        <v>2</v>
      </c>
      <c r="G6" s="113" t="s">
        <v>1</v>
      </c>
    </row>
    <row r="7" spans="2:8" ht="22.5" customHeight="1">
      <c r="B7" s="44" t="s">
        <v>85</v>
      </c>
      <c r="C7" s="45"/>
      <c r="D7" s="39">
        <v>391525.95</v>
      </c>
      <c r="E7" s="44" t="s">
        <v>3</v>
      </c>
      <c r="F7" s="58"/>
      <c r="G7" s="101"/>
      <c r="H7" s="100"/>
    </row>
    <row r="8" spans="2:7" ht="15.75">
      <c r="B8" s="46"/>
      <c r="C8" s="47"/>
      <c r="D8" s="40" t="s">
        <v>4</v>
      </c>
      <c r="E8" s="48"/>
      <c r="F8" s="59"/>
      <c r="G8" s="42"/>
    </row>
    <row r="9" spans="2:7" ht="16.5" customHeight="1">
      <c r="B9" s="46" t="s">
        <v>5</v>
      </c>
      <c r="C9" s="47"/>
      <c r="D9" s="90">
        <f>D11+D19+D24+D29</f>
        <v>3982.67</v>
      </c>
      <c r="E9" s="91" t="s">
        <v>6</v>
      </c>
      <c r="F9" s="92"/>
      <c r="G9" s="90">
        <f>+SUM(G11:G16)</f>
        <v>392000</v>
      </c>
    </row>
    <row r="10" spans="2:7" ht="16.5" customHeight="1">
      <c r="B10" s="48"/>
      <c r="C10" s="47"/>
      <c r="D10" s="93" t="s">
        <v>4</v>
      </c>
      <c r="E10" s="94"/>
      <c r="F10" s="92"/>
      <c r="G10" s="93"/>
    </row>
    <row r="11" spans="2:7" ht="16.5" customHeight="1">
      <c r="B11" s="49" t="s">
        <v>7</v>
      </c>
      <c r="C11" s="47"/>
      <c r="D11" s="90">
        <f>+SUM(D12:D17)</f>
        <v>0</v>
      </c>
      <c r="E11" s="94"/>
      <c r="F11" s="92" t="s">
        <v>8</v>
      </c>
      <c r="G11" s="93">
        <v>0</v>
      </c>
    </row>
    <row r="12" spans="1:7" ht="16.5" customHeight="1">
      <c r="A12" s="19"/>
      <c r="B12" s="48"/>
      <c r="C12" s="47" t="s">
        <v>9</v>
      </c>
      <c r="D12" s="93">
        <v>0</v>
      </c>
      <c r="E12" s="94"/>
      <c r="F12" s="92" t="s">
        <v>10</v>
      </c>
      <c r="G12" s="93"/>
    </row>
    <row r="13" spans="2:7" ht="16.5" customHeight="1">
      <c r="B13" s="48"/>
      <c r="C13" s="47" t="s">
        <v>11</v>
      </c>
      <c r="D13" s="93">
        <v>0</v>
      </c>
      <c r="E13" s="94"/>
      <c r="F13" s="92"/>
      <c r="G13" s="93"/>
    </row>
    <row r="14" spans="2:8" ht="16.5" customHeight="1">
      <c r="B14" s="48"/>
      <c r="C14" s="47" t="s">
        <v>12</v>
      </c>
      <c r="D14" s="93">
        <v>0</v>
      </c>
      <c r="E14" s="94"/>
      <c r="F14" s="92" t="s">
        <v>13</v>
      </c>
      <c r="G14" s="93">
        <v>0</v>
      </c>
      <c r="H14" s="20"/>
    </row>
    <row r="15" spans="2:9" ht="16.5" customHeight="1">
      <c r="B15" s="48"/>
      <c r="C15" s="47" t="s">
        <v>14</v>
      </c>
      <c r="D15" s="93">
        <v>0</v>
      </c>
      <c r="E15" s="94"/>
      <c r="F15" s="92" t="s">
        <v>15</v>
      </c>
      <c r="G15" s="93">
        <v>392000</v>
      </c>
      <c r="I15" s="141"/>
    </row>
    <row r="16" spans="2:7" ht="16.5" customHeight="1">
      <c r="B16" s="49"/>
      <c r="C16" s="47" t="s">
        <v>16</v>
      </c>
      <c r="D16" s="93"/>
      <c r="E16" s="94"/>
      <c r="F16" s="92"/>
      <c r="G16" s="93"/>
    </row>
    <row r="17" spans="2:7" ht="16.5" customHeight="1">
      <c r="B17" s="48"/>
      <c r="C17" s="47" t="s">
        <v>17</v>
      </c>
      <c r="D17" s="93">
        <v>0</v>
      </c>
      <c r="E17" s="91" t="s">
        <v>18</v>
      </c>
      <c r="F17" s="92"/>
      <c r="G17" s="90">
        <f>G19</f>
        <v>0</v>
      </c>
    </row>
    <row r="18" spans="2:7" ht="16.5" customHeight="1">
      <c r="B18" s="48"/>
      <c r="C18" s="47"/>
      <c r="D18" s="93" t="s">
        <v>4</v>
      </c>
      <c r="E18" s="94"/>
      <c r="F18" s="92"/>
      <c r="G18" s="93"/>
    </row>
    <row r="19" spans="2:8" ht="16.5" customHeight="1">
      <c r="B19" s="49" t="s">
        <v>19</v>
      </c>
      <c r="C19" s="47"/>
      <c r="D19" s="90">
        <f>+SUM(D20:D22)</f>
        <v>3982.67</v>
      </c>
      <c r="E19" s="94"/>
      <c r="F19" s="92" t="s">
        <v>20</v>
      </c>
      <c r="G19" s="93"/>
      <c r="H19" s="102"/>
    </row>
    <row r="20" spans="2:7" ht="16.5" customHeight="1">
      <c r="B20" s="49"/>
      <c r="C20" s="47" t="s">
        <v>21</v>
      </c>
      <c r="D20" s="93">
        <v>0</v>
      </c>
      <c r="E20" s="94"/>
      <c r="F20" s="92" t="s">
        <v>22</v>
      </c>
      <c r="G20" s="93">
        <v>0</v>
      </c>
    </row>
    <row r="21" spans="2:8" ht="16.5" customHeight="1">
      <c r="B21" s="48"/>
      <c r="C21" s="47" t="s">
        <v>23</v>
      </c>
      <c r="D21" s="93">
        <v>3982.67</v>
      </c>
      <c r="E21" s="94"/>
      <c r="F21" s="92"/>
      <c r="G21" s="93"/>
      <c r="H21" s="22"/>
    </row>
    <row r="22" spans="2:8" ht="16.5" customHeight="1">
      <c r="B22" s="48"/>
      <c r="C22" s="47" t="s">
        <v>24</v>
      </c>
      <c r="D22" s="93">
        <v>0</v>
      </c>
      <c r="E22" s="91" t="s">
        <v>25</v>
      </c>
      <c r="F22" s="92"/>
      <c r="G22" s="90">
        <f>+SUM(G23:G27)</f>
        <v>0</v>
      </c>
      <c r="H22" s="22"/>
    </row>
    <row r="23" spans="2:7" ht="16.5" customHeight="1">
      <c r="B23" s="48"/>
      <c r="C23" s="47"/>
      <c r="D23" s="93" t="s">
        <v>4</v>
      </c>
      <c r="E23" s="94"/>
      <c r="F23" s="92" t="s">
        <v>26</v>
      </c>
      <c r="G23" s="93"/>
    </row>
    <row r="24" spans="1:7" ht="16.5" customHeight="1">
      <c r="A24" s="19"/>
      <c r="B24" s="49" t="s">
        <v>27</v>
      </c>
      <c r="C24" s="47"/>
      <c r="D24" s="90">
        <f>D25+D26</f>
        <v>0</v>
      </c>
      <c r="E24" s="94"/>
      <c r="F24" s="92" t="s">
        <v>28</v>
      </c>
      <c r="G24" s="93"/>
    </row>
    <row r="25" spans="2:8" ht="16.5" customHeight="1">
      <c r="B25" s="48"/>
      <c r="C25" s="47" t="s">
        <v>29</v>
      </c>
      <c r="D25" s="93">
        <v>0</v>
      </c>
      <c r="E25" s="94"/>
      <c r="F25" s="92" t="s">
        <v>30</v>
      </c>
      <c r="G25" s="93">
        <v>0</v>
      </c>
      <c r="H25" s="20"/>
    </row>
    <row r="26" spans="2:7" ht="16.5" customHeight="1">
      <c r="B26" s="48"/>
      <c r="C26" s="47" t="s">
        <v>31</v>
      </c>
      <c r="D26" s="93">
        <v>0</v>
      </c>
      <c r="E26" s="94"/>
      <c r="F26" s="92" t="s">
        <v>133</v>
      </c>
      <c r="G26" s="93"/>
    </row>
    <row r="27" spans="2:7" ht="16.5" customHeight="1">
      <c r="B27" s="48"/>
      <c r="C27" s="47"/>
      <c r="D27" s="93" t="s">
        <v>4</v>
      </c>
      <c r="E27" s="94"/>
      <c r="F27" s="92" t="s">
        <v>32</v>
      </c>
      <c r="G27" s="93"/>
    </row>
    <row r="28" spans="2:7" s="21" customFormat="1" ht="16.5" customHeight="1">
      <c r="B28" s="50"/>
      <c r="C28" s="51"/>
      <c r="D28" s="95" t="s">
        <v>4</v>
      </c>
      <c r="E28" s="96"/>
      <c r="F28" s="97"/>
      <c r="G28" s="95"/>
    </row>
    <row r="29" spans="2:7" s="18" customFormat="1" ht="16.5" customHeight="1">
      <c r="B29" s="49" t="s">
        <v>33</v>
      </c>
      <c r="C29" s="47"/>
      <c r="D29" s="90">
        <f>D34</f>
        <v>0</v>
      </c>
      <c r="E29" s="94"/>
      <c r="F29" s="92"/>
      <c r="G29" s="93"/>
    </row>
    <row r="30" spans="2:7" s="18" customFormat="1" ht="16.5" customHeight="1">
      <c r="B30" s="48"/>
      <c r="C30" s="47" t="s">
        <v>34</v>
      </c>
      <c r="D30" s="93">
        <v>0</v>
      </c>
      <c r="E30" s="91" t="s">
        <v>35</v>
      </c>
      <c r="F30" s="92"/>
      <c r="G30" s="90">
        <f>G33+G35</f>
        <v>0</v>
      </c>
    </row>
    <row r="31" spans="2:7" ht="16.5" customHeight="1">
      <c r="B31" s="48"/>
      <c r="C31" s="47" t="s">
        <v>36</v>
      </c>
      <c r="D31" s="93">
        <v>0</v>
      </c>
      <c r="E31" s="94"/>
      <c r="F31" s="92"/>
      <c r="G31" s="93"/>
    </row>
    <row r="32" spans="2:7" ht="16.5" customHeight="1">
      <c r="B32" s="48"/>
      <c r="C32" s="47" t="s">
        <v>37</v>
      </c>
      <c r="D32" s="93">
        <v>0</v>
      </c>
      <c r="E32" s="94"/>
      <c r="F32" s="92" t="s">
        <v>38</v>
      </c>
      <c r="G32" s="93">
        <v>0</v>
      </c>
    </row>
    <row r="33" spans="2:7" ht="16.5" customHeight="1">
      <c r="B33" s="48"/>
      <c r="C33" s="47" t="s">
        <v>39</v>
      </c>
      <c r="D33" s="93">
        <v>0</v>
      </c>
      <c r="E33" s="94"/>
      <c r="F33" s="92" t="s">
        <v>40</v>
      </c>
      <c r="G33" s="93">
        <v>0</v>
      </c>
    </row>
    <row r="34" spans="2:7" ht="16.5" customHeight="1">
      <c r="B34" s="48"/>
      <c r="C34" s="47" t="s">
        <v>41</v>
      </c>
      <c r="D34" s="93"/>
      <c r="E34" s="94"/>
      <c r="F34" s="92" t="s">
        <v>42</v>
      </c>
      <c r="G34" s="93">
        <v>0</v>
      </c>
    </row>
    <row r="35" spans="2:7" ht="16.5" customHeight="1">
      <c r="B35" s="48"/>
      <c r="C35" s="47"/>
      <c r="D35" s="93" t="s">
        <v>4</v>
      </c>
      <c r="E35" s="94"/>
      <c r="F35" s="92" t="s">
        <v>43</v>
      </c>
      <c r="G35" s="93">
        <v>0</v>
      </c>
    </row>
    <row r="36" spans="2:7" ht="16.5" customHeight="1">
      <c r="B36" s="46" t="s">
        <v>44</v>
      </c>
      <c r="C36" s="47"/>
      <c r="D36" s="90">
        <v>0</v>
      </c>
      <c r="E36" s="94"/>
      <c r="F36" s="92"/>
      <c r="G36" s="93"/>
    </row>
    <row r="37" spans="2:7" ht="16.5" customHeight="1">
      <c r="B37" s="46" t="s">
        <v>45</v>
      </c>
      <c r="C37" s="47"/>
      <c r="D37" s="90">
        <v>0</v>
      </c>
      <c r="E37" s="91" t="s">
        <v>46</v>
      </c>
      <c r="F37" s="92"/>
      <c r="G37" s="93">
        <v>0</v>
      </c>
    </row>
    <row r="38" spans="2:7" ht="16.5" customHeight="1">
      <c r="B38" s="46" t="s">
        <v>47</v>
      </c>
      <c r="C38" s="47"/>
      <c r="D38" s="90">
        <v>0</v>
      </c>
      <c r="E38" s="94"/>
      <c r="F38" s="92"/>
      <c r="G38" s="93"/>
    </row>
    <row r="39" spans="2:7" ht="16.5" customHeight="1">
      <c r="B39" s="46" t="s">
        <v>48</v>
      </c>
      <c r="C39" s="47"/>
      <c r="D39" s="90">
        <f>D41+D42+D44</f>
        <v>0</v>
      </c>
      <c r="E39" s="91" t="s">
        <v>49</v>
      </c>
      <c r="F39" s="92"/>
      <c r="G39" s="93"/>
    </row>
    <row r="40" spans="2:7" ht="16.5" customHeight="1">
      <c r="B40" s="48"/>
      <c r="C40" s="47" t="s">
        <v>50</v>
      </c>
      <c r="D40" s="93">
        <v>0</v>
      </c>
      <c r="E40" s="94"/>
      <c r="F40" s="98" t="s">
        <v>51</v>
      </c>
      <c r="G40" s="93">
        <f>G42+G43+G44+G45+G46</f>
        <v>0</v>
      </c>
    </row>
    <row r="41" spans="2:7" ht="16.5" customHeight="1">
      <c r="B41" s="48"/>
      <c r="C41" s="47" t="s">
        <v>52</v>
      </c>
      <c r="D41" s="93"/>
      <c r="E41" s="94"/>
      <c r="F41" s="92"/>
      <c r="G41" s="93"/>
    </row>
    <row r="42" spans="2:7" ht="16.5" customHeight="1">
      <c r="B42" s="48"/>
      <c r="C42" s="47" t="s">
        <v>53</v>
      </c>
      <c r="D42" s="42">
        <v>0</v>
      </c>
      <c r="E42" s="48"/>
      <c r="F42" s="59" t="s">
        <v>34</v>
      </c>
      <c r="G42" s="42">
        <v>0</v>
      </c>
    </row>
    <row r="43" spans="2:7" ht="16.5" customHeight="1">
      <c r="B43" s="48"/>
      <c r="C43" s="47" t="s">
        <v>54</v>
      </c>
      <c r="D43" s="42" t="s">
        <v>4</v>
      </c>
      <c r="E43" s="48"/>
      <c r="F43" s="59" t="s">
        <v>36</v>
      </c>
      <c r="G43" s="42">
        <v>0</v>
      </c>
    </row>
    <row r="44" spans="2:7" ht="16.5" customHeight="1">
      <c r="B44" s="48"/>
      <c r="C44" s="47" t="s">
        <v>55</v>
      </c>
      <c r="D44" s="42">
        <v>0</v>
      </c>
      <c r="E44" s="48"/>
      <c r="F44" s="59" t="s">
        <v>37</v>
      </c>
      <c r="G44" s="42">
        <v>0</v>
      </c>
    </row>
    <row r="45" spans="2:7" ht="16.5" customHeight="1">
      <c r="B45" s="48"/>
      <c r="C45" s="52"/>
      <c r="D45" s="42" t="s">
        <v>4</v>
      </c>
      <c r="E45" s="48"/>
      <c r="F45" s="59" t="s">
        <v>39</v>
      </c>
      <c r="G45" s="42">
        <v>0</v>
      </c>
    </row>
    <row r="46" spans="2:7" ht="16.5" customHeight="1">
      <c r="B46" s="46" t="s">
        <v>56</v>
      </c>
      <c r="C46" s="47"/>
      <c r="D46" s="42">
        <v>0</v>
      </c>
      <c r="E46" s="48"/>
      <c r="F46" s="59" t="s">
        <v>41</v>
      </c>
      <c r="G46" s="42">
        <v>0</v>
      </c>
    </row>
    <row r="47" spans="2:7" ht="16.5" customHeight="1">
      <c r="B47" s="46"/>
      <c r="C47" s="47"/>
      <c r="D47" s="42"/>
      <c r="E47" s="48"/>
      <c r="F47" s="59"/>
      <c r="G47" s="42"/>
    </row>
    <row r="48" spans="2:7" ht="25.5" customHeight="1">
      <c r="B48" s="53"/>
      <c r="C48" s="54" t="s">
        <v>57</v>
      </c>
      <c r="D48" s="41">
        <f>D39+D9+D7+D36+D37+D38</f>
        <v>395508.62</v>
      </c>
      <c r="E48" s="48"/>
      <c r="F48" s="54" t="s">
        <v>58</v>
      </c>
      <c r="G48" s="41">
        <f>+G40+G37+G30+G22+G17+G9+G7</f>
        <v>392000</v>
      </c>
    </row>
    <row r="49" spans="2:7" ht="16.5" customHeight="1">
      <c r="B49" s="53"/>
      <c r="C49" s="55" t="s">
        <v>59</v>
      </c>
      <c r="D49" s="42">
        <f>+IF((G48-D48)&gt;0,G48-D48,0)</f>
        <v>0</v>
      </c>
      <c r="E49" s="48"/>
      <c r="F49" s="55" t="s">
        <v>60</v>
      </c>
      <c r="G49" s="42">
        <f>+IF((D48-G48)&gt;0,D48-G48,0)</f>
        <v>3508.6199999999953</v>
      </c>
    </row>
    <row r="50" spans="2:9" ht="16.5" customHeight="1">
      <c r="B50" s="53"/>
      <c r="C50" s="55" t="s">
        <v>61</v>
      </c>
      <c r="D50" s="40" t="s">
        <v>4</v>
      </c>
      <c r="E50" s="48"/>
      <c r="F50" s="55" t="s">
        <v>62</v>
      </c>
      <c r="G50" s="42"/>
      <c r="I50" s="22"/>
    </row>
    <row r="51" spans="2:7" ht="16.5" customHeight="1">
      <c r="B51" s="56"/>
      <c r="C51" s="57"/>
      <c r="D51" s="43"/>
      <c r="E51" s="60"/>
      <c r="F51" s="57"/>
      <c r="G51" s="43"/>
    </row>
    <row r="55" spans="2:6" ht="15.75">
      <c r="B55" s="61"/>
      <c r="C55" s="62" t="s">
        <v>77</v>
      </c>
      <c r="D55" s="63"/>
      <c r="E55" s="64"/>
      <c r="F55" s="58"/>
    </row>
    <row r="56" spans="2:6" ht="15.75">
      <c r="B56" s="53"/>
      <c r="C56" s="65" t="s">
        <v>78</v>
      </c>
      <c r="D56" s="18"/>
      <c r="E56" s="24"/>
      <c r="F56" s="66">
        <v>-393784.36</v>
      </c>
    </row>
    <row r="57" spans="2:6" ht="15.75">
      <c r="B57" s="53"/>
      <c r="C57" s="65" t="s">
        <v>79</v>
      </c>
      <c r="D57" s="18"/>
      <c r="E57" s="24"/>
      <c r="F57" s="66">
        <v>3893.63</v>
      </c>
    </row>
    <row r="58" spans="2:6" ht="15.75">
      <c r="B58" s="53"/>
      <c r="C58" s="65" t="s">
        <v>80</v>
      </c>
      <c r="D58" s="18"/>
      <c r="E58" s="24"/>
      <c r="F58" s="59"/>
    </row>
    <row r="59" spans="2:6" ht="15.75">
      <c r="B59" s="53"/>
      <c r="C59" s="67" t="s">
        <v>81</v>
      </c>
      <c r="D59" s="18"/>
      <c r="E59" s="24"/>
      <c r="F59" s="66"/>
    </row>
    <row r="60" spans="2:6" ht="15.75">
      <c r="B60" s="53"/>
      <c r="C60" s="65" t="s">
        <v>134</v>
      </c>
      <c r="D60" s="18"/>
      <c r="E60" s="24"/>
      <c r="F60" s="66"/>
    </row>
    <row r="61" spans="2:7" ht="12.75">
      <c r="B61" s="53"/>
      <c r="C61" s="70" t="s">
        <v>84</v>
      </c>
      <c r="D61" s="71"/>
      <c r="E61" s="72"/>
      <c r="F61" s="73">
        <f>+SUM(F56:F60)</f>
        <v>-389890.73</v>
      </c>
      <c r="G61" s="143"/>
    </row>
    <row r="62" spans="2:6" ht="12.75">
      <c r="B62" s="53"/>
      <c r="C62" s="18"/>
      <c r="D62" s="18"/>
      <c r="E62" s="24"/>
      <c r="F62" s="59"/>
    </row>
    <row r="63" spans="2:6" ht="15.75">
      <c r="B63" s="53"/>
      <c r="C63" s="107" t="s">
        <v>82</v>
      </c>
      <c r="D63" s="18"/>
      <c r="E63" s="24"/>
      <c r="F63" s="59"/>
    </row>
    <row r="64" spans="2:6" ht="15.75">
      <c r="B64" s="56"/>
      <c r="C64" s="106" t="s">
        <v>83</v>
      </c>
      <c r="D64" s="68"/>
      <c r="E64" s="69"/>
      <c r="F64" s="142">
        <f>+F61</f>
        <v>-389890.73</v>
      </c>
    </row>
  </sheetData>
  <sheetProtection/>
  <mergeCells count="1">
    <mergeCell ref="C3:G3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70" r:id="rId3"/>
  <headerFooter alignWithMargins="0">
    <oddFooter>&amp;C&amp;P / &amp;N</oddFooter>
  </headerFooter>
  <rowBreaks count="1" manualBreakCount="1">
    <brk id="28" min="1" max="6" man="1"/>
  </rowBreaks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54"/>
  <sheetViews>
    <sheetView showGridLines="0" tabSelected="1" zoomScalePageLayoutView="0" workbookViewId="0" topLeftCell="A1">
      <selection activeCell="C5" sqref="C5"/>
    </sheetView>
  </sheetViews>
  <sheetFormatPr defaultColWidth="12" defaultRowHeight="12.75"/>
  <cols>
    <col min="1" max="1" width="5.5" style="1" customWidth="1"/>
    <col min="2" max="2" width="4.33203125" style="1" bestFit="1" customWidth="1"/>
    <col min="3" max="3" width="61.66015625" style="1" customWidth="1"/>
    <col min="4" max="4" width="24.83203125" style="1" bestFit="1" customWidth="1"/>
    <col min="5" max="5" width="4.33203125" style="1" bestFit="1" customWidth="1"/>
    <col min="6" max="6" width="64.66015625" style="1" customWidth="1"/>
    <col min="7" max="7" width="24.83203125" style="1" bestFit="1" customWidth="1"/>
    <col min="8" max="8" width="16.33203125" style="1" bestFit="1" customWidth="1"/>
    <col min="9" max="9" width="17.83203125" style="1" customWidth="1"/>
    <col min="10" max="10" width="12" style="1" customWidth="1"/>
    <col min="11" max="11" width="48.5" style="1" customWidth="1"/>
    <col min="12" max="12" width="17.83203125" style="1" customWidth="1"/>
    <col min="13" max="13" width="52.16015625" style="1" customWidth="1"/>
    <col min="14" max="14" width="16.16015625" style="1" customWidth="1"/>
    <col min="15" max="16384" width="12" style="1" customWidth="1"/>
  </cols>
  <sheetData>
    <row r="1" spans="3:9" ht="15.75">
      <c r="C1" s="26"/>
      <c r="D1" s="162"/>
      <c r="E1" s="163"/>
      <c r="F1" s="163"/>
      <c r="G1" s="163"/>
      <c r="H1" s="2" t="s">
        <v>4</v>
      </c>
      <c r="I1" s="2" t="s">
        <v>4</v>
      </c>
    </row>
    <row r="2" spans="3:7" ht="15.75">
      <c r="C2" s="27">
        <v>2024</v>
      </c>
      <c r="F2" s="164" t="s">
        <v>159</v>
      </c>
      <c r="G2" s="165"/>
    </row>
    <row r="3" spans="3:9" ht="12.75">
      <c r="C3" s="3"/>
      <c r="G3" s="4"/>
      <c r="H3" s="5" t="s">
        <v>4</v>
      </c>
      <c r="I3" s="5" t="s">
        <v>4</v>
      </c>
    </row>
    <row r="4" spans="2:7" ht="18.75">
      <c r="B4" s="6"/>
      <c r="C4" s="7" t="s">
        <v>164</v>
      </c>
      <c r="D4" s="6"/>
      <c r="E4" s="6"/>
      <c r="F4" s="6"/>
      <c r="G4" s="6"/>
    </row>
    <row r="5" spans="2:7" ht="12.75">
      <c r="B5" s="6"/>
      <c r="C5" s="6"/>
      <c r="D5" s="6"/>
      <c r="E5" s="6"/>
      <c r="F5" s="6"/>
      <c r="G5" s="6"/>
    </row>
    <row r="6" ht="18.75">
      <c r="C6" s="8"/>
    </row>
    <row r="7" spans="2:7" s="9" customFormat="1" ht="39.75" customHeight="1">
      <c r="B7" s="116"/>
      <c r="C7" s="117" t="s">
        <v>63</v>
      </c>
      <c r="D7" s="118" t="s">
        <v>1</v>
      </c>
      <c r="E7" s="119"/>
      <c r="F7" s="117" t="s">
        <v>64</v>
      </c>
      <c r="G7" s="118" t="s">
        <v>1</v>
      </c>
    </row>
    <row r="8" spans="2:10" ht="15.75">
      <c r="B8" s="114"/>
      <c r="C8" s="115"/>
      <c r="E8" s="35"/>
      <c r="F8" s="30"/>
      <c r="G8" s="88"/>
      <c r="I8" s="10"/>
      <c r="J8" s="10"/>
    </row>
    <row r="9" spans="2:10" ht="15.75">
      <c r="B9" s="35">
        <v>1</v>
      </c>
      <c r="C9" s="85" t="s">
        <v>65</v>
      </c>
      <c r="D9" s="38">
        <f>D10+D11</f>
        <v>3325401.35</v>
      </c>
      <c r="E9" s="35">
        <v>1</v>
      </c>
      <c r="F9" s="31"/>
      <c r="G9" s="34"/>
      <c r="I9" s="10"/>
      <c r="J9" s="10"/>
    </row>
    <row r="10" spans="2:10" ht="15.75">
      <c r="B10" s="35"/>
      <c r="C10" s="84" t="s">
        <v>87</v>
      </c>
      <c r="D10" s="83">
        <v>2595292.93</v>
      </c>
      <c r="E10" s="35"/>
      <c r="F10" s="31"/>
      <c r="G10" s="34"/>
      <c r="I10" s="10"/>
      <c r="J10" s="10"/>
    </row>
    <row r="11" spans="2:10" ht="15.75">
      <c r="B11" s="35"/>
      <c r="C11" s="84" t="s">
        <v>88</v>
      </c>
      <c r="D11" s="83">
        <v>730108.42</v>
      </c>
      <c r="E11" s="35">
        <v>3</v>
      </c>
      <c r="F11" s="30" t="s">
        <v>101</v>
      </c>
      <c r="G11" s="33">
        <f>SUM(G12:G15)</f>
        <v>383357.14999999997</v>
      </c>
      <c r="I11" s="10"/>
      <c r="J11" s="10"/>
    </row>
    <row r="12" spans="2:10" ht="15.75">
      <c r="B12" s="37"/>
      <c r="C12" s="84"/>
      <c r="E12" s="35"/>
      <c r="F12" s="84" t="s">
        <v>139</v>
      </c>
      <c r="G12" s="80">
        <v>283506.93</v>
      </c>
      <c r="I12" s="10"/>
      <c r="J12" s="10"/>
    </row>
    <row r="13" spans="2:10" ht="15.75">
      <c r="B13" s="35">
        <v>2</v>
      </c>
      <c r="C13" s="85" t="s">
        <v>66</v>
      </c>
      <c r="D13" s="146">
        <f>45838.92+268708.05+3423</f>
        <v>317969.97</v>
      </c>
      <c r="E13" s="35"/>
      <c r="F13" s="84" t="s">
        <v>140</v>
      </c>
      <c r="G13" s="80">
        <v>70975.54</v>
      </c>
      <c r="I13" s="10"/>
      <c r="J13" s="10"/>
    </row>
    <row r="14" spans="2:10" ht="15.75">
      <c r="B14" s="35"/>
      <c r="C14" s="85"/>
      <c r="D14" s="146"/>
      <c r="E14" s="37"/>
      <c r="F14" s="84" t="s">
        <v>141</v>
      </c>
      <c r="G14" s="80">
        <f>10874.68</f>
        <v>10874.68</v>
      </c>
      <c r="I14" s="10"/>
      <c r="J14" s="10"/>
    </row>
    <row r="15" spans="2:10" ht="15.75">
      <c r="B15" s="35">
        <v>3</v>
      </c>
      <c r="C15" s="85" t="s">
        <v>67</v>
      </c>
      <c r="D15" s="146">
        <f>D17+D18</f>
        <v>0</v>
      </c>
      <c r="E15" s="37"/>
      <c r="F15" s="84" t="s">
        <v>142</v>
      </c>
      <c r="G15" s="80">
        <v>18000</v>
      </c>
      <c r="H15" s="11"/>
      <c r="I15" s="10"/>
      <c r="J15" s="10"/>
    </row>
    <row r="16" spans="2:10" ht="15.75">
      <c r="B16" s="35"/>
      <c r="C16" s="85"/>
      <c r="D16" s="146"/>
      <c r="E16" s="37"/>
      <c r="F16" s="84"/>
      <c r="G16" s="89"/>
      <c r="H16" s="11"/>
      <c r="I16" s="10"/>
      <c r="J16" s="10"/>
    </row>
    <row r="17" spans="2:10" ht="15.75">
      <c r="B17" s="35"/>
      <c r="C17" s="84" t="s">
        <v>103</v>
      </c>
      <c r="D17" s="147"/>
      <c r="E17" s="37"/>
      <c r="F17" s="84"/>
      <c r="G17" s="89"/>
      <c r="H17" s="11"/>
      <c r="I17" s="10"/>
      <c r="J17" s="10"/>
    </row>
    <row r="18" spans="2:10" ht="15.75">
      <c r="B18" s="35"/>
      <c r="C18" s="84" t="s">
        <v>104</v>
      </c>
      <c r="D18" s="147"/>
      <c r="E18" s="35"/>
      <c r="F18" s="84"/>
      <c r="G18" s="33"/>
      <c r="H18" s="11"/>
      <c r="I18" s="10"/>
      <c r="J18" s="10"/>
    </row>
    <row r="19" spans="2:10" ht="15.75">
      <c r="B19" s="35"/>
      <c r="C19" s="85"/>
      <c r="D19" s="146"/>
      <c r="E19" s="37"/>
      <c r="F19" s="84"/>
      <c r="G19" s="89"/>
      <c r="H19" s="11"/>
      <c r="I19" s="10"/>
      <c r="J19" s="10"/>
    </row>
    <row r="20" spans="2:10" ht="15.75">
      <c r="B20" s="35">
        <v>4</v>
      </c>
      <c r="C20" s="85" t="s">
        <v>68</v>
      </c>
      <c r="D20" s="38">
        <v>0</v>
      </c>
      <c r="E20" s="35">
        <v>4</v>
      </c>
      <c r="F20" s="30" t="s">
        <v>68</v>
      </c>
      <c r="G20" s="33">
        <f>G21</f>
        <v>406273.44</v>
      </c>
      <c r="H20" s="11"/>
      <c r="I20" s="10"/>
      <c r="J20" s="10"/>
    </row>
    <row r="21" spans="2:10" ht="15.75">
      <c r="B21" s="35"/>
      <c r="C21" s="85"/>
      <c r="D21" s="36"/>
      <c r="E21" s="35"/>
      <c r="F21" s="32" t="s">
        <v>89</v>
      </c>
      <c r="G21" s="80">
        <f>392000+14273.44</f>
        <v>406273.44</v>
      </c>
      <c r="H21" s="11"/>
      <c r="I21" s="10"/>
      <c r="J21" s="10"/>
    </row>
    <row r="22" spans="2:10" ht="15.75">
      <c r="B22" s="35"/>
      <c r="C22" s="85"/>
      <c r="D22" s="36"/>
      <c r="E22" s="35"/>
      <c r="F22" s="32" t="s">
        <v>135</v>
      </c>
      <c r="G22" s="80">
        <v>0</v>
      </c>
      <c r="H22" s="11"/>
      <c r="I22" s="10"/>
      <c r="J22" s="10"/>
    </row>
    <row r="23" spans="2:10" ht="15.75">
      <c r="B23" s="35"/>
      <c r="C23" s="85"/>
      <c r="D23" s="36"/>
      <c r="E23" s="35"/>
      <c r="F23" s="30"/>
      <c r="G23" s="33"/>
      <c r="I23" s="10"/>
      <c r="J23" s="10"/>
    </row>
    <row r="24" spans="2:10" ht="15.75">
      <c r="B24" s="35"/>
      <c r="C24" s="85"/>
      <c r="D24" s="36"/>
      <c r="E24" s="35">
        <v>5</v>
      </c>
      <c r="F24" s="30" t="s">
        <v>69</v>
      </c>
      <c r="G24" s="33">
        <f>+G25+G26+G27+G28+G29</f>
        <v>2854214.7800000003</v>
      </c>
      <c r="H24" s="11">
        <f>G11+G26+G27+G25</f>
        <v>3237571.93</v>
      </c>
      <c r="I24" s="145"/>
      <c r="J24" s="10"/>
    </row>
    <row r="25" spans="2:10" ht="15.75">
      <c r="B25" s="35"/>
      <c r="C25" s="85"/>
      <c r="D25" s="36"/>
      <c r="E25" s="35"/>
      <c r="F25" s="32" t="s">
        <v>90</v>
      </c>
      <c r="G25" s="80">
        <v>2666786.2</v>
      </c>
      <c r="H25" s="144"/>
      <c r="I25" s="145"/>
      <c r="J25" s="10"/>
    </row>
    <row r="26" spans="2:10" ht="15.75">
      <c r="B26" s="35"/>
      <c r="C26" s="85"/>
      <c r="D26" s="36"/>
      <c r="E26" s="35"/>
      <c r="F26" s="32" t="s">
        <v>137</v>
      </c>
      <c r="G26" s="148">
        <v>97481.77</v>
      </c>
      <c r="H26" s="11"/>
      <c r="I26" s="10"/>
      <c r="J26" s="10"/>
    </row>
    <row r="27" spans="2:10" ht="15.75">
      <c r="B27" s="35"/>
      <c r="C27" s="85"/>
      <c r="D27" s="36"/>
      <c r="E27" s="35"/>
      <c r="F27" s="32" t="s">
        <v>91</v>
      </c>
      <c r="G27" s="80">
        <v>89946.81</v>
      </c>
      <c r="H27" s="11"/>
      <c r="I27" s="10"/>
      <c r="J27" s="10"/>
    </row>
    <row r="28" spans="2:10" ht="15.75">
      <c r="B28" s="35"/>
      <c r="C28" s="85"/>
      <c r="D28" s="36"/>
      <c r="E28" s="35"/>
      <c r="F28" s="32" t="s">
        <v>138</v>
      </c>
      <c r="G28" s="80">
        <v>0</v>
      </c>
      <c r="I28" s="10"/>
      <c r="J28" s="10"/>
    </row>
    <row r="29" spans="2:10" ht="15.75">
      <c r="B29" s="35"/>
      <c r="C29" s="85"/>
      <c r="D29" s="36"/>
      <c r="E29" s="35"/>
      <c r="F29" s="32" t="s">
        <v>92</v>
      </c>
      <c r="G29" s="80"/>
      <c r="I29" s="10"/>
      <c r="J29" s="10"/>
    </row>
    <row r="30" spans="2:10" ht="15.75">
      <c r="B30" s="35"/>
      <c r="C30" s="85"/>
      <c r="D30" s="36"/>
      <c r="E30" s="35"/>
      <c r="F30" s="32"/>
      <c r="G30" s="80"/>
      <c r="I30" s="10"/>
      <c r="J30" s="10"/>
    </row>
    <row r="31" spans="2:10" ht="15.75">
      <c r="B31" s="35"/>
      <c r="C31" s="85"/>
      <c r="D31" s="36"/>
      <c r="E31" s="35"/>
      <c r="F31" s="32"/>
      <c r="G31" s="80"/>
      <c r="I31" s="10"/>
      <c r="J31" s="10"/>
    </row>
    <row r="32" spans="2:10" ht="15.75">
      <c r="B32" s="35">
        <v>6</v>
      </c>
      <c r="C32" s="85" t="s">
        <v>70</v>
      </c>
      <c r="D32" s="38">
        <f>D36</f>
        <v>3982.67</v>
      </c>
      <c r="E32" s="35">
        <v>6</v>
      </c>
      <c r="F32" s="30" t="s">
        <v>71</v>
      </c>
      <c r="G32" s="33">
        <v>0</v>
      </c>
      <c r="I32" s="10"/>
      <c r="J32" s="10"/>
    </row>
    <row r="33" spans="2:10" ht="15.75" hidden="1">
      <c r="B33" s="35"/>
      <c r="C33" s="81" t="s">
        <v>97</v>
      </c>
      <c r="D33" s="66"/>
      <c r="E33" s="35"/>
      <c r="F33" s="30"/>
      <c r="G33" s="33"/>
      <c r="I33" s="10"/>
      <c r="J33" s="10"/>
    </row>
    <row r="34" spans="2:10" ht="15.75" hidden="1">
      <c r="B34" s="35"/>
      <c r="C34" s="81" t="s">
        <v>98</v>
      </c>
      <c r="D34" s="66"/>
      <c r="E34" s="35"/>
      <c r="F34" s="30"/>
      <c r="G34" s="33"/>
      <c r="I34" s="10"/>
      <c r="J34" s="10"/>
    </row>
    <row r="35" spans="2:10" ht="15.75" hidden="1">
      <c r="B35" s="35"/>
      <c r="C35" s="81" t="s">
        <v>99</v>
      </c>
      <c r="D35" s="66"/>
      <c r="E35" s="35"/>
      <c r="F35" s="30"/>
      <c r="G35" s="33"/>
      <c r="I35" s="10"/>
      <c r="J35" s="10"/>
    </row>
    <row r="36" spans="2:10" ht="15.75">
      <c r="B36" s="35"/>
      <c r="C36" s="81" t="s">
        <v>100</v>
      </c>
      <c r="D36" s="149">
        <v>3982.67</v>
      </c>
      <c r="E36" s="35"/>
      <c r="F36" s="30"/>
      <c r="G36" s="33"/>
      <c r="I36" s="10"/>
      <c r="J36" s="10"/>
    </row>
    <row r="37" spans="2:10" ht="15.75">
      <c r="B37" s="35"/>
      <c r="C37" s="47"/>
      <c r="D37" s="66"/>
      <c r="E37" s="35"/>
      <c r="F37" s="30"/>
      <c r="G37" s="33"/>
      <c r="I37" s="10"/>
      <c r="J37" s="10"/>
    </row>
    <row r="38" spans="2:10" ht="15.75">
      <c r="B38" s="35">
        <v>7</v>
      </c>
      <c r="C38" s="85" t="s">
        <v>72</v>
      </c>
      <c r="D38" s="38">
        <v>0</v>
      </c>
      <c r="E38" s="35">
        <v>7</v>
      </c>
      <c r="F38" s="30" t="s">
        <v>72</v>
      </c>
      <c r="G38" s="33">
        <f>G40</f>
        <v>0</v>
      </c>
      <c r="I38" s="10"/>
      <c r="J38" s="10"/>
    </row>
    <row r="39" spans="2:10" ht="15.75">
      <c r="B39" s="35"/>
      <c r="C39" s="85"/>
      <c r="D39" s="36"/>
      <c r="E39" s="35"/>
      <c r="F39" s="32" t="s">
        <v>93</v>
      </c>
      <c r="G39" s="80">
        <v>0</v>
      </c>
      <c r="I39" s="10"/>
      <c r="J39" s="10"/>
    </row>
    <row r="40" spans="2:10" ht="15.75">
      <c r="B40" s="35"/>
      <c r="C40" s="85"/>
      <c r="D40" s="36"/>
      <c r="E40" s="35"/>
      <c r="F40" s="82" t="s">
        <v>94</v>
      </c>
      <c r="G40" s="80">
        <v>0</v>
      </c>
      <c r="I40" s="10"/>
      <c r="J40" s="10"/>
    </row>
    <row r="41" spans="2:10" ht="15.75">
      <c r="B41" s="35"/>
      <c r="C41" s="85"/>
      <c r="D41" s="36"/>
      <c r="E41" s="35"/>
      <c r="F41" s="30"/>
      <c r="G41" s="33"/>
      <c r="I41" s="10"/>
      <c r="J41" s="10"/>
    </row>
    <row r="42" spans="2:11" ht="15.75">
      <c r="B42" s="35">
        <v>8</v>
      </c>
      <c r="C42" s="85" t="s">
        <v>73</v>
      </c>
      <c r="D42" s="38">
        <f>D43</f>
        <v>0</v>
      </c>
      <c r="E42" s="35">
        <v>8</v>
      </c>
      <c r="F42" s="30" t="s">
        <v>73</v>
      </c>
      <c r="G42" s="33">
        <f>G43</f>
        <v>0</v>
      </c>
      <c r="K42" s="11"/>
    </row>
    <row r="43" spans="2:11" ht="15.75">
      <c r="B43" s="35"/>
      <c r="C43" s="84" t="s">
        <v>156</v>
      </c>
      <c r="D43" s="66"/>
      <c r="E43" s="35"/>
      <c r="F43" s="32" t="s">
        <v>143</v>
      </c>
      <c r="G43" s="80"/>
      <c r="K43" s="11"/>
    </row>
    <row r="44" spans="2:11" ht="15.75">
      <c r="B44" s="35"/>
      <c r="C44" s="85"/>
      <c r="D44" s="36"/>
      <c r="E44" s="35"/>
      <c r="F44" s="30"/>
      <c r="G44" s="33"/>
      <c r="K44" s="11"/>
    </row>
    <row r="45" spans="2:11" ht="15.75">
      <c r="B45" s="35">
        <v>9</v>
      </c>
      <c r="C45" s="85" t="s">
        <v>74</v>
      </c>
      <c r="D45" s="38">
        <f>+D46+D47</f>
        <v>0</v>
      </c>
      <c r="E45" s="35">
        <v>9</v>
      </c>
      <c r="F45" s="30" t="s">
        <v>74</v>
      </c>
      <c r="G45" s="33">
        <v>0</v>
      </c>
      <c r="K45" s="11"/>
    </row>
    <row r="46" spans="2:11" ht="15.75">
      <c r="B46" s="35"/>
      <c r="C46" s="86" t="s">
        <v>96</v>
      </c>
      <c r="D46" s="66"/>
      <c r="E46" s="35"/>
      <c r="F46" s="32" t="s">
        <v>105</v>
      </c>
      <c r="G46" s="80">
        <v>0</v>
      </c>
      <c r="K46" s="11"/>
    </row>
    <row r="47" spans="2:10" ht="15.75">
      <c r="B47" s="35"/>
      <c r="C47" s="84" t="s">
        <v>136</v>
      </c>
      <c r="D47" s="66">
        <f>+'PAIF Versión Ayuntamiento'!D44</f>
        <v>0</v>
      </c>
      <c r="E47" s="35"/>
      <c r="F47" s="32" t="s">
        <v>95</v>
      </c>
      <c r="G47" s="80">
        <f>+'PAIF Versión Ayuntamiento'!G24-G48</f>
        <v>0</v>
      </c>
      <c r="I47" s="10"/>
      <c r="J47" s="10"/>
    </row>
    <row r="48" spans="2:10" ht="15.75">
      <c r="B48" s="35"/>
      <c r="C48" s="85"/>
      <c r="D48" s="36"/>
      <c r="E48" s="35"/>
      <c r="F48" s="32"/>
      <c r="G48" s="80"/>
      <c r="I48" s="10"/>
      <c r="J48" s="10"/>
    </row>
    <row r="49" spans="2:10" ht="15.75">
      <c r="B49" s="35"/>
      <c r="C49" s="85"/>
      <c r="D49" s="36"/>
      <c r="E49" s="35"/>
      <c r="F49" s="30"/>
      <c r="G49" s="33"/>
      <c r="I49" s="10"/>
      <c r="J49" s="10"/>
    </row>
    <row r="50" spans="2:11" s="9" customFormat="1" ht="30" customHeight="1">
      <c r="B50" s="74"/>
      <c r="C50" s="87" t="s">
        <v>75</v>
      </c>
      <c r="D50" s="78">
        <f>D9+D13+D15+D20+D32+D38+D42+D45</f>
        <v>3647353.99</v>
      </c>
      <c r="E50" s="77"/>
      <c r="F50" s="75" t="s">
        <v>76</v>
      </c>
      <c r="G50" s="76">
        <f>G20+G24+G32+G38+G42+G45+G11</f>
        <v>3643845.37</v>
      </c>
      <c r="K50" s="79"/>
    </row>
    <row r="51" spans="4:11" ht="12.75">
      <c r="D51" s="11"/>
      <c r="K51" s="11"/>
    </row>
    <row r="52" spans="3:11" ht="12.75">
      <c r="C52" s="28" t="s">
        <v>86</v>
      </c>
      <c r="D52" s="29">
        <f>G50-D50</f>
        <v>-3508.6200000001118</v>
      </c>
      <c r="K52" s="11"/>
    </row>
    <row r="53" ht="12.75">
      <c r="G53" s="11"/>
    </row>
    <row r="54" ht="12.75">
      <c r="G54" s="11"/>
    </row>
  </sheetData>
  <sheetProtection/>
  <mergeCells count="2">
    <mergeCell ref="D1:G1"/>
    <mergeCell ref="F2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3"/>
  <headerFooter alignWithMargins="0"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9"/>
  <sheetViews>
    <sheetView zoomScalePageLayoutView="0" workbookViewId="0" topLeftCell="A1">
      <selection activeCell="J8" sqref="J8"/>
    </sheetView>
  </sheetViews>
  <sheetFormatPr defaultColWidth="12" defaultRowHeight="12.75"/>
  <sheetData>
    <row r="2" spans="12:15" ht="12.75">
      <c r="L2" t="s">
        <v>124</v>
      </c>
      <c r="M2" t="s">
        <v>124</v>
      </c>
      <c r="N2" t="s">
        <v>124</v>
      </c>
      <c r="O2" t="s">
        <v>124</v>
      </c>
    </row>
    <row r="3" spans="3:18" ht="12.75">
      <c r="C3" s="103" t="s">
        <v>121</v>
      </c>
      <c r="D3" s="103" t="s">
        <v>108</v>
      </c>
      <c r="E3" s="103" t="s">
        <v>109</v>
      </c>
      <c r="F3" s="103" t="s">
        <v>110</v>
      </c>
      <c r="G3" s="103" t="s">
        <v>111</v>
      </c>
      <c r="H3" s="103" t="s">
        <v>112</v>
      </c>
      <c r="I3" s="103" t="s">
        <v>113</v>
      </c>
      <c r="J3" s="103" t="s">
        <v>114</v>
      </c>
      <c r="K3" s="103" t="s">
        <v>115</v>
      </c>
      <c r="L3" s="103" t="s">
        <v>116</v>
      </c>
      <c r="M3" s="103" t="s">
        <v>117</v>
      </c>
      <c r="N3" s="103" t="s">
        <v>118</v>
      </c>
      <c r="O3" s="103" t="s">
        <v>119</v>
      </c>
      <c r="P3" s="103" t="s">
        <v>120</v>
      </c>
      <c r="Q3" s="103" t="s">
        <v>122</v>
      </c>
      <c r="R3" s="103" t="s">
        <v>123</v>
      </c>
    </row>
    <row r="4" spans="3:18" ht="12.75">
      <c r="C4" s="103" t="s">
        <v>106</v>
      </c>
      <c r="D4" s="104">
        <v>132646.93</v>
      </c>
      <c r="E4" s="104">
        <v>132646.93</v>
      </c>
      <c r="F4" s="104">
        <v>132646.93</v>
      </c>
      <c r="G4" s="104">
        <v>132646.93</v>
      </c>
      <c r="H4" s="104">
        <v>132646.93</v>
      </c>
      <c r="I4" s="104">
        <v>132646.93</v>
      </c>
      <c r="J4" s="104">
        <v>132646.93</v>
      </c>
      <c r="K4" s="104">
        <v>132646.93</v>
      </c>
      <c r="L4" s="105">
        <v>200247.89</v>
      </c>
      <c r="M4" s="105">
        <v>200247.89</v>
      </c>
      <c r="N4" s="105">
        <v>200247.89</v>
      </c>
      <c r="O4" s="105">
        <v>200247.89</v>
      </c>
      <c r="P4" s="104">
        <f>SUM(D4:O4)</f>
        <v>1862167</v>
      </c>
      <c r="Q4" s="104">
        <v>1862167</v>
      </c>
      <c r="R4" s="104">
        <f>P4-Q4</f>
        <v>0</v>
      </c>
    </row>
    <row r="5" spans="3:18" ht="12.75">
      <c r="C5" s="103" t="s">
        <v>107</v>
      </c>
      <c r="D5" s="104">
        <v>27168.66</v>
      </c>
      <c r="E5" s="104">
        <v>27168.66</v>
      </c>
      <c r="F5" s="104">
        <v>27168.66</v>
      </c>
      <c r="G5" s="104">
        <v>27168.66</v>
      </c>
      <c r="H5" s="104">
        <v>27168.66</v>
      </c>
      <c r="I5" s="104">
        <v>27168.66</v>
      </c>
      <c r="J5" s="104">
        <v>27168.66</v>
      </c>
      <c r="K5" s="104">
        <v>27168.66</v>
      </c>
      <c r="L5" s="105">
        <v>41014.68</v>
      </c>
      <c r="M5" s="105">
        <v>41014.68</v>
      </c>
      <c r="N5" s="105">
        <v>41014.68</v>
      </c>
      <c r="O5" s="105">
        <v>41014.68</v>
      </c>
      <c r="P5" s="104">
        <f>SUM(D5:O5)</f>
        <v>381408</v>
      </c>
      <c r="Q5" s="104">
        <v>381408</v>
      </c>
      <c r="R5" s="104">
        <f>P5-Q5</f>
        <v>0</v>
      </c>
    </row>
    <row r="6" spans="3:18" ht="12.75">
      <c r="C6" s="103" t="s">
        <v>120</v>
      </c>
      <c r="D6" s="104">
        <f>SUM(D4:D5)</f>
        <v>159815.59</v>
      </c>
      <c r="E6" s="104">
        <f aca="true" t="shared" si="0" ref="E6:K6">SUM(E4:E5)</f>
        <v>159815.59</v>
      </c>
      <c r="F6" s="104">
        <f t="shared" si="0"/>
        <v>159815.59</v>
      </c>
      <c r="G6" s="104">
        <f t="shared" si="0"/>
        <v>159815.59</v>
      </c>
      <c r="H6" s="104">
        <f t="shared" si="0"/>
        <v>159815.59</v>
      </c>
      <c r="I6" s="104">
        <f t="shared" si="0"/>
        <v>159815.59</v>
      </c>
      <c r="J6" s="104">
        <f t="shared" si="0"/>
        <v>159815.59</v>
      </c>
      <c r="K6" s="104">
        <f t="shared" si="0"/>
        <v>159815.59</v>
      </c>
      <c r="L6" s="105">
        <f aca="true" t="shared" si="1" ref="L6:R6">SUM(L4:L5)</f>
        <v>241262.57</v>
      </c>
      <c r="M6" s="105">
        <f t="shared" si="1"/>
        <v>241262.57</v>
      </c>
      <c r="N6" s="105">
        <f t="shared" si="1"/>
        <v>241262.57</v>
      </c>
      <c r="O6" s="105">
        <f t="shared" si="1"/>
        <v>241262.57</v>
      </c>
      <c r="P6" s="104">
        <f t="shared" si="1"/>
        <v>2243575</v>
      </c>
      <c r="Q6" s="104">
        <f t="shared" si="1"/>
        <v>2243575</v>
      </c>
      <c r="R6" s="104">
        <f t="shared" si="1"/>
        <v>0</v>
      </c>
    </row>
    <row r="8" spans="3:4" ht="12.75">
      <c r="C8" t="s">
        <v>124</v>
      </c>
      <c r="D8" t="s">
        <v>125</v>
      </c>
    </row>
    <row r="9" ht="12.75">
      <c r="D9" t="s">
        <v>126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15"/>
  <sheetViews>
    <sheetView showGridLines="0" zoomScalePageLayoutView="0" workbookViewId="0" topLeftCell="A1">
      <selection activeCell="C9" sqref="C9"/>
    </sheetView>
  </sheetViews>
  <sheetFormatPr defaultColWidth="12" defaultRowHeight="12.75"/>
  <cols>
    <col min="1" max="1" width="38.66015625" style="99" bestFit="1" customWidth="1"/>
    <col min="2" max="2" width="15.33203125" style="99" customWidth="1"/>
    <col min="3" max="3" width="17.16015625" style="99" bestFit="1" customWidth="1"/>
    <col min="4" max="9" width="15.33203125" style="99" customWidth="1"/>
    <col min="10" max="10" width="17.16015625" style="99" bestFit="1" customWidth="1"/>
    <col min="11" max="16384" width="12" style="99" customWidth="1"/>
  </cols>
  <sheetData>
    <row r="5" spans="2:10" ht="12.75">
      <c r="B5" s="123" t="e">
        <f>+#REF!</f>
        <v>#REF!</v>
      </c>
      <c r="C5" s="124" t="e">
        <f>+#REF!</f>
        <v>#REF!</v>
      </c>
      <c r="D5" s="125" t="e">
        <f>+#REF!</f>
        <v>#REF!</v>
      </c>
      <c r="E5" s="126" t="e">
        <f>+#REF!</f>
        <v>#REF!</v>
      </c>
      <c r="F5" s="126" t="e">
        <f>+#REF!</f>
        <v>#REF!</v>
      </c>
      <c r="G5" s="126" t="e">
        <f>+#REF!</f>
        <v>#REF!</v>
      </c>
      <c r="H5" s="126" t="e">
        <f>+#REF!</f>
        <v>#REF!</v>
      </c>
      <c r="I5" s="126" t="e">
        <f>+#REF!</f>
        <v>#REF!</v>
      </c>
      <c r="J5" s="127" t="e">
        <f>+#REF!</f>
        <v>#REF!</v>
      </c>
    </row>
    <row r="6" spans="1:10" s="120" customFormat="1" ht="18.75" customHeight="1">
      <c r="A6" s="128" t="s">
        <v>130</v>
      </c>
      <c r="B6" s="135" t="e">
        <f>3/$J$15*B15</f>
        <v>#REF!</v>
      </c>
      <c r="C6" s="135" t="e">
        <f aca="true" t="shared" si="0" ref="C6:I6">3/$J$15*C15</f>
        <v>#REF!</v>
      </c>
      <c r="D6" s="135" t="e">
        <f t="shared" si="0"/>
        <v>#REF!</v>
      </c>
      <c r="E6" s="135" t="e">
        <f t="shared" si="0"/>
        <v>#REF!</v>
      </c>
      <c r="F6" s="135" t="e">
        <f t="shared" si="0"/>
        <v>#REF!</v>
      </c>
      <c r="G6" s="135" t="e">
        <f t="shared" si="0"/>
        <v>#REF!</v>
      </c>
      <c r="H6" s="135" t="e">
        <f t="shared" si="0"/>
        <v>#REF!</v>
      </c>
      <c r="I6" s="135" t="e">
        <f t="shared" si="0"/>
        <v>#REF!</v>
      </c>
      <c r="J6" s="135" t="e">
        <f>SUM(B6:I6)</f>
        <v>#REF!</v>
      </c>
    </row>
    <row r="7" spans="1:10" s="120" customFormat="1" ht="18.75" customHeight="1">
      <c r="A7" s="129" t="s">
        <v>129</v>
      </c>
      <c r="B7" s="136"/>
      <c r="C7" s="137"/>
      <c r="D7" s="137"/>
      <c r="E7" s="136"/>
      <c r="F7" s="136"/>
      <c r="G7" s="136"/>
      <c r="H7" s="136"/>
      <c r="I7" s="136"/>
      <c r="J7" s="136">
        <f>+SUM(B7:I7)</f>
        <v>0</v>
      </c>
    </row>
    <row r="8" spans="1:10" s="120" customFormat="1" ht="18.75" customHeight="1">
      <c r="A8" s="130" t="s">
        <v>131</v>
      </c>
      <c r="B8" s="138" t="e">
        <f>+B7+B6</f>
        <v>#REF!</v>
      </c>
      <c r="C8" s="138" t="e">
        <f aca="true" t="shared" si="1" ref="C8:I8">+C7+C6</f>
        <v>#REF!</v>
      </c>
      <c r="D8" s="138" t="e">
        <f t="shared" si="1"/>
        <v>#REF!</v>
      </c>
      <c r="E8" s="138" t="e">
        <f t="shared" si="1"/>
        <v>#REF!</v>
      </c>
      <c r="F8" s="138" t="e">
        <f t="shared" si="1"/>
        <v>#REF!</v>
      </c>
      <c r="G8" s="138" t="e">
        <f t="shared" si="1"/>
        <v>#REF!</v>
      </c>
      <c r="H8" s="138" t="e">
        <f t="shared" si="1"/>
        <v>#REF!</v>
      </c>
      <c r="I8" s="138" t="e">
        <f t="shared" si="1"/>
        <v>#REF!</v>
      </c>
      <c r="J8" s="138" t="e">
        <f>+SUM(B8:I8)</f>
        <v>#REF!</v>
      </c>
    </row>
    <row r="9" spans="1:10" s="120" customFormat="1" ht="18.75" customHeight="1">
      <c r="A9" s="128" t="s">
        <v>87</v>
      </c>
      <c r="B9" s="131" t="e">
        <f>-#REF!</f>
        <v>#REF!</v>
      </c>
      <c r="C9" s="131" t="e">
        <f>-#REF!</f>
        <v>#REF!</v>
      </c>
      <c r="D9" s="131" t="e">
        <f>-#REF!</f>
        <v>#REF!</v>
      </c>
      <c r="E9" s="131" t="e">
        <f>-#REF!-E11</f>
        <v>#REF!</v>
      </c>
      <c r="F9" s="131" t="e">
        <f>-#REF!-F11</f>
        <v>#REF!</v>
      </c>
      <c r="G9" s="131" t="e">
        <f>-#REF!</f>
        <v>#REF!</v>
      </c>
      <c r="H9" s="131" t="e">
        <f>-#REF!-H11</f>
        <v>#REF!</v>
      </c>
      <c r="I9" s="131" t="e">
        <f>-#REF!</f>
        <v>#REF!</v>
      </c>
      <c r="J9" s="131" t="e">
        <f>+SUM(B9:I9)</f>
        <v>#REF!</v>
      </c>
    </row>
    <row r="10" spans="1:10" s="120" customFormat="1" ht="18.75" customHeight="1">
      <c r="A10" s="133" t="s">
        <v>127</v>
      </c>
      <c r="B10" s="134" t="e">
        <f>-#REF!</f>
        <v>#REF!</v>
      </c>
      <c r="C10" s="134" t="e">
        <f>-#REF!</f>
        <v>#REF!</v>
      </c>
      <c r="D10" s="134" t="e">
        <f>-#REF!</f>
        <v>#REF!</v>
      </c>
      <c r="E10" s="134" t="e">
        <f>-#REF!</f>
        <v>#REF!</v>
      </c>
      <c r="F10" s="134" t="e">
        <f>-#REF!</f>
        <v>#REF!</v>
      </c>
      <c r="G10" s="134" t="e">
        <f>-#REF!</f>
        <v>#REF!</v>
      </c>
      <c r="H10" s="134" t="e">
        <f>-#REF!</f>
        <v>#REF!</v>
      </c>
      <c r="I10" s="134" t="e">
        <f>-#REF!</f>
        <v>#REF!</v>
      </c>
      <c r="J10" s="134" t="e">
        <f>+SUM(B10:I10)</f>
        <v>#REF!</v>
      </c>
    </row>
    <row r="11" spans="1:10" s="120" customFormat="1" ht="18.75" customHeight="1">
      <c r="A11" s="129" t="s">
        <v>128</v>
      </c>
      <c r="B11" s="132">
        <v>0</v>
      </c>
      <c r="C11" s="132">
        <v>0</v>
      </c>
      <c r="D11" s="132">
        <v>0</v>
      </c>
      <c r="E11" s="132">
        <v>1147.1476540333338</v>
      </c>
      <c r="F11" s="132">
        <v>693.2424074074075</v>
      </c>
      <c r="G11" s="132">
        <v>0</v>
      </c>
      <c r="H11" s="132">
        <v>649.3906087337339</v>
      </c>
      <c r="I11" s="132">
        <v>0</v>
      </c>
      <c r="J11" s="132">
        <f>+SUM(B11:I11)</f>
        <v>2489.780670174475</v>
      </c>
    </row>
    <row r="12" spans="1:12" s="120" customFormat="1" ht="18.75" customHeight="1">
      <c r="A12" s="139" t="s">
        <v>102</v>
      </c>
      <c r="B12" s="140" t="e">
        <f>+SUM(B9:B11)</f>
        <v>#REF!</v>
      </c>
      <c r="C12" s="140" t="e">
        <f aca="true" t="shared" si="2" ref="C12:J12">+SUM(C9:C11)</f>
        <v>#REF!</v>
      </c>
      <c r="D12" s="140" t="e">
        <f t="shared" si="2"/>
        <v>#REF!</v>
      </c>
      <c r="E12" s="140" t="e">
        <f t="shared" si="2"/>
        <v>#REF!</v>
      </c>
      <c r="F12" s="140" t="e">
        <f t="shared" si="2"/>
        <v>#REF!</v>
      </c>
      <c r="G12" s="140" t="e">
        <f t="shared" si="2"/>
        <v>#REF!</v>
      </c>
      <c r="H12" s="140" t="e">
        <f t="shared" si="2"/>
        <v>#REF!</v>
      </c>
      <c r="I12" s="140" t="e">
        <f t="shared" si="2"/>
        <v>#REF!</v>
      </c>
      <c r="J12" s="140" t="e">
        <f t="shared" si="2"/>
        <v>#REF!</v>
      </c>
      <c r="K12" s="120" t="e">
        <f>+J12+#REF!</f>
        <v>#REF!</v>
      </c>
      <c r="L12" s="120" t="s">
        <v>86</v>
      </c>
    </row>
    <row r="13" s="120" customFormat="1" ht="12.75"/>
    <row r="14" s="120" customFormat="1" ht="12.75"/>
    <row r="15" spans="1:10" s="120" customFormat="1" ht="12.75">
      <c r="A15" s="121" t="s">
        <v>132</v>
      </c>
      <c r="B15" s="121" t="e">
        <f>+#REF!+#REF!</f>
        <v>#REF!</v>
      </c>
      <c r="C15" s="121" t="e">
        <f>+#REF!+#REF!</f>
        <v>#REF!</v>
      </c>
      <c r="D15" s="121" t="e">
        <f>+#REF!+#REF!</f>
        <v>#REF!</v>
      </c>
      <c r="E15" s="121" t="e">
        <f>+#REF!+#REF!</f>
        <v>#REF!</v>
      </c>
      <c r="F15" s="121" t="e">
        <f>+#REF!+#REF!</f>
        <v>#REF!</v>
      </c>
      <c r="G15" s="121" t="e">
        <f>+#REF!+#REF!</f>
        <v>#REF!</v>
      </c>
      <c r="H15" s="121" t="e">
        <f>+#REF!+#REF!</f>
        <v>#REF!</v>
      </c>
      <c r="I15" s="121" t="e">
        <f>+#REF!+#REF!</f>
        <v>#REF!</v>
      </c>
      <c r="J15" s="122" t="e">
        <f>+#REF!+#REF!</f>
        <v>#REF!</v>
      </c>
    </row>
    <row r="16" s="120" customFormat="1" ht="12.75"/>
    <row r="17" s="120" customFormat="1" ht="12.75"/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B7" sqref="B7"/>
    </sheetView>
  </sheetViews>
  <sheetFormatPr defaultColWidth="12" defaultRowHeight="12.75"/>
  <cols>
    <col min="1" max="1" width="29.5" style="0" customWidth="1"/>
    <col min="2" max="2" width="13.5" style="0" customWidth="1"/>
    <col min="5" max="5" width="13.66015625" style="0" customWidth="1"/>
  </cols>
  <sheetData>
    <row r="1" spans="1:9" ht="17.25">
      <c r="A1" s="150" t="s">
        <v>163</v>
      </c>
      <c r="B1" s="151"/>
      <c r="C1" s="158" t="s">
        <v>157</v>
      </c>
      <c r="D1" s="159"/>
      <c r="E1" s="159"/>
      <c r="F1" s="159"/>
      <c r="G1" s="151"/>
      <c r="H1" s="151"/>
      <c r="I1" s="151"/>
    </row>
    <row r="2" spans="1:9" ht="15">
      <c r="A2" s="151"/>
      <c r="B2" s="151"/>
      <c r="C2" s="151"/>
      <c r="D2" s="151"/>
      <c r="E2" s="151"/>
      <c r="F2" s="151"/>
      <c r="G2" s="151"/>
      <c r="H2" s="151"/>
      <c r="I2" s="151" t="s">
        <v>144</v>
      </c>
    </row>
    <row r="3" spans="1:9" ht="12.75">
      <c r="A3" s="166" t="s">
        <v>145</v>
      </c>
      <c r="B3" s="168" t="s">
        <v>146</v>
      </c>
      <c r="C3" s="169"/>
      <c r="D3" s="169"/>
      <c r="E3" s="169"/>
      <c r="F3" s="169"/>
      <c r="G3" s="169"/>
      <c r="H3" s="170"/>
      <c r="I3" s="171" t="s">
        <v>120</v>
      </c>
    </row>
    <row r="4" spans="1:9" ht="12.75">
      <c r="A4" s="167"/>
      <c r="B4" s="174" t="s">
        <v>162</v>
      </c>
      <c r="C4" s="175"/>
      <c r="D4" s="175"/>
      <c r="E4" s="176"/>
      <c r="F4" s="177" t="s">
        <v>161</v>
      </c>
      <c r="G4" s="177" t="s">
        <v>160</v>
      </c>
      <c r="H4" s="177" t="s">
        <v>147</v>
      </c>
      <c r="I4" s="172"/>
    </row>
    <row r="5" spans="1:9" ht="45">
      <c r="A5" s="152" t="s">
        <v>148</v>
      </c>
      <c r="B5" s="153" t="s">
        <v>149</v>
      </c>
      <c r="C5" s="153" t="s">
        <v>150</v>
      </c>
      <c r="D5" s="153" t="s">
        <v>151</v>
      </c>
      <c r="E5" s="153" t="s">
        <v>152</v>
      </c>
      <c r="F5" s="178"/>
      <c r="G5" s="178"/>
      <c r="H5" s="178"/>
      <c r="I5" s="173"/>
    </row>
    <row r="6" spans="1:9" ht="12.75">
      <c r="A6" s="154" t="s">
        <v>153</v>
      </c>
      <c r="B6" s="155">
        <v>8.31</v>
      </c>
      <c r="C6" s="157"/>
      <c r="D6" s="155"/>
      <c r="E6" s="155"/>
      <c r="F6" s="155"/>
      <c r="G6" s="155"/>
      <c r="H6" s="155"/>
      <c r="I6" s="156">
        <f>B6+C6+D6+E6+F6+G6+H6</f>
        <v>8.31</v>
      </c>
    </row>
    <row r="7" spans="1:9" ht="12.75">
      <c r="A7" s="154" t="s">
        <v>154</v>
      </c>
      <c r="B7" s="155"/>
      <c r="C7" s="157"/>
      <c r="D7" s="155"/>
      <c r="E7" s="155"/>
      <c r="F7" s="155"/>
      <c r="G7" s="155"/>
      <c r="H7" s="155"/>
      <c r="I7" s="156">
        <f>B7+C7+D7+E7+F7+G7+H7</f>
        <v>0</v>
      </c>
    </row>
    <row r="8" spans="1:9" ht="12.75">
      <c r="A8" s="154" t="s">
        <v>155</v>
      </c>
      <c r="B8" s="155"/>
      <c r="C8" s="155"/>
      <c r="D8" s="155"/>
      <c r="E8" s="155"/>
      <c r="F8" s="155"/>
      <c r="G8" s="155"/>
      <c r="H8" s="155"/>
      <c r="I8" s="156">
        <f>B8+C8+D8+E8+F8+G8+H8</f>
        <v>0</v>
      </c>
    </row>
    <row r="9" spans="1:9" ht="12.75">
      <c r="A9" s="152" t="s">
        <v>120</v>
      </c>
      <c r="B9" s="156">
        <f>B6+B7+B8</f>
        <v>8.31</v>
      </c>
      <c r="C9" s="156">
        <f aca="true" t="shared" si="0" ref="C9:I9">C6+C7+C8</f>
        <v>0</v>
      </c>
      <c r="D9" s="156">
        <f t="shared" si="0"/>
        <v>0</v>
      </c>
      <c r="E9" s="156">
        <f t="shared" si="0"/>
        <v>0</v>
      </c>
      <c r="F9" s="156">
        <f t="shared" si="0"/>
        <v>0</v>
      </c>
      <c r="G9" s="156">
        <f t="shared" si="0"/>
        <v>0</v>
      </c>
      <c r="H9" s="156">
        <f t="shared" si="0"/>
        <v>0</v>
      </c>
      <c r="I9" s="156">
        <f t="shared" si="0"/>
        <v>8.31</v>
      </c>
    </row>
  </sheetData>
  <sheetProtection/>
  <mergeCells count="7">
    <mergeCell ref="A3:A4"/>
    <mergeCell ref="B3:H3"/>
    <mergeCell ref="I3:I5"/>
    <mergeCell ref="B4:E4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</dc:creator>
  <cp:keywords/>
  <dc:description/>
  <cp:lastModifiedBy>adela</cp:lastModifiedBy>
  <cp:lastPrinted>2018-10-22T11:42:17Z</cp:lastPrinted>
  <dcterms:created xsi:type="dcterms:W3CDTF">2012-01-25T07:37:32Z</dcterms:created>
  <dcterms:modified xsi:type="dcterms:W3CDTF">2024-04-24T07:39:17Z</dcterms:modified>
  <cp:category/>
  <cp:version/>
  <cp:contentType/>
  <cp:contentStatus/>
</cp:coreProperties>
</file>